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filterPrivacy="1" codeName="ThisWorkbook"/>
  <xr:revisionPtr revIDLastSave="0" documentId="13_ncr:1_{329B4455-E98A-644D-B967-042074D8F892}" xr6:coauthVersionLast="47" xr6:coauthVersionMax="47" xr10:uidLastSave="{00000000-0000-0000-0000-000000000000}"/>
  <bookViews>
    <workbookView xWindow="0" yWindow="500" windowWidth="33600" windowHeight="19060" xr2:uid="{00000000-000D-0000-FFFF-FFFF00000000}"/>
  </bookViews>
  <sheets>
    <sheet name="Mooncard" sheetId="3" r:id="rId1"/>
    <sheet name="Tableau de trésorerie - 2024" sheetId="1" r:id="rId2"/>
  </sheets>
  <definedNames>
    <definedName name="Débutexercicecomptable">'Tableau de trésorerie - 2024'!$B$3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L17" i="1"/>
  <c r="M17" i="1"/>
  <c r="N17" i="1"/>
  <c r="O17" i="1"/>
  <c r="R9" i="1"/>
  <c r="R10" i="1"/>
  <c r="R11" i="1"/>
  <c r="R12" i="1"/>
  <c r="R13" i="1"/>
  <c r="R14" i="1"/>
  <c r="R15" i="1"/>
  <c r="R16" i="1"/>
  <c r="P17" i="1"/>
  <c r="D17" i="1"/>
  <c r="D18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R57" i="1"/>
  <c r="R58" i="1"/>
  <c r="R59" i="1"/>
  <c r="R60" i="1"/>
  <c r="R61" i="1"/>
  <c r="R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F2" i="1"/>
  <c r="E2" i="1"/>
  <c r="P2" i="1"/>
  <c r="O2" i="1"/>
  <c r="N2" i="1"/>
  <c r="M2" i="1"/>
  <c r="L2" i="1"/>
  <c r="K2" i="1"/>
  <c r="J2" i="1"/>
  <c r="I2" i="1"/>
  <c r="H2" i="1"/>
  <c r="G2" i="1"/>
  <c r="R64" i="1" l="1"/>
  <c r="R53" i="1"/>
  <c r="R63" i="1"/>
  <c r="R17" i="1"/>
  <c r="D65" i="1"/>
  <c r="E5" i="1" s="1"/>
  <c r="E18" i="1" s="1"/>
  <c r="E65" i="1" s="1"/>
  <c r="F5" i="1" s="1"/>
  <c r="F18" i="1" s="1"/>
  <c r="F65" i="1" s="1"/>
  <c r="G5" i="1" s="1"/>
  <c r="G18" i="1" s="1"/>
  <c r="G65" i="1" s="1"/>
  <c r="H5" i="1" s="1"/>
  <c r="H18" i="1" s="1"/>
  <c r="H65" i="1" s="1"/>
  <c r="I5" i="1" s="1"/>
  <c r="I18" i="1" s="1"/>
  <c r="I65" i="1" s="1"/>
  <c r="J5" i="1" s="1"/>
  <c r="J18" i="1" s="1"/>
  <c r="J65" i="1" s="1"/>
  <c r="K5" i="1" s="1"/>
  <c r="K18" i="1" s="1"/>
  <c r="K65" i="1" s="1"/>
  <c r="L5" i="1" s="1"/>
  <c r="L18" i="1" s="1"/>
  <c r="L65" i="1" s="1"/>
  <c r="M5" i="1" s="1"/>
  <c r="M18" i="1" s="1"/>
  <c r="M65" i="1" s="1"/>
  <c r="N5" i="1" s="1"/>
  <c r="N18" i="1" s="1"/>
  <c r="N65" i="1" s="1"/>
  <c r="O5" i="1" s="1"/>
  <c r="O18" i="1" s="1"/>
  <c r="O65" i="1" s="1"/>
  <c r="P5" i="1" s="1"/>
  <c r="P18" i="1" l="1"/>
  <c r="P65" i="1" s="1"/>
  <c r="R5" i="1"/>
  <c r="R18" i="1" s="1"/>
  <c r="R6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<sst xmlns="http://schemas.openxmlformats.org/spreadsheetml/2006/main" count="62" uniqueCount="59">
  <si>
    <t>Trésorerie disponible (début du mois)</t>
  </si>
  <si>
    <t>Ventes au comptant</t>
  </si>
  <si>
    <t>Total de trésorerie disponible (avant décaissement)</t>
  </si>
  <si>
    <t>Position de trésorerie (fin de mois)</t>
  </si>
  <si>
    <t>Total</t>
  </si>
  <si>
    <t>Total des décaissements</t>
  </si>
  <si>
    <t>Début exercice comptable :</t>
  </si>
  <si>
    <t>Achats de matières premières</t>
  </si>
  <si>
    <t>Achats d'autres approvisionnements stockés</t>
  </si>
  <si>
    <t>Achats de marchandises</t>
  </si>
  <si>
    <t>Ventes à crédit</t>
  </si>
  <si>
    <t>Encaissements TTC</t>
  </si>
  <si>
    <t>Autres apports (capital initial, compte courant d'associé)</t>
  </si>
  <si>
    <t>Cessions d'actifs (vente d'immobilisations)</t>
  </si>
  <si>
    <t>Emprunts débloqués (y compris PGE)</t>
  </si>
  <si>
    <t>Subventions (y compris fonds de solidarité)</t>
  </si>
  <si>
    <t>Produits financiers (intérêts créditeurs)</t>
  </si>
  <si>
    <t>Total des encaissements</t>
  </si>
  <si>
    <t>Eau, énergie</t>
  </si>
  <si>
    <t>Carburant</t>
  </si>
  <si>
    <t>Études et prestations de services</t>
  </si>
  <si>
    <t>Petites fournitures non stockées (entretien, administratif…)</t>
  </si>
  <si>
    <t>Sous-traitance</t>
  </si>
  <si>
    <t>Redevances de crédit-bail</t>
  </si>
  <si>
    <t>Loyer</t>
  </si>
  <si>
    <t>Locations mobilières</t>
  </si>
  <si>
    <t>Charges locatives</t>
  </si>
  <si>
    <t>Entretien et réparations</t>
  </si>
  <si>
    <t>Primes d'assurance</t>
  </si>
  <si>
    <t>Documentation générale, frais de colloques</t>
  </si>
  <si>
    <t>Personnel extérieur</t>
  </si>
  <si>
    <t>Autres décaissements</t>
  </si>
  <si>
    <t>Honoraires (avocat, expert-comptable etc.)</t>
  </si>
  <si>
    <t>Rémunérations d'intermédiaires (apporteur d'affaires)</t>
  </si>
  <si>
    <t>Frais d'actes et de contentieux (publicité légale etc.)</t>
  </si>
  <si>
    <t>Publicité, publications, relations publiques</t>
  </si>
  <si>
    <t>Frais de déplacement</t>
  </si>
  <si>
    <t>Frais de transport sur achats ou sur ventes</t>
  </si>
  <si>
    <t>Missions et réceptions</t>
  </si>
  <si>
    <t>Frais postaux, téléphone</t>
  </si>
  <si>
    <t>Services bancaires, charges d'intérêts</t>
  </si>
  <si>
    <t>Rémunérations du personnel</t>
  </si>
  <si>
    <t>Charges sociales</t>
  </si>
  <si>
    <t>Cotisations sociales personnelles de l'exploitant</t>
  </si>
  <si>
    <t>Autres charges</t>
  </si>
  <si>
    <t>Impôt sur les sociétés</t>
  </si>
  <si>
    <t>Remboursement d'emprunt</t>
  </si>
  <si>
    <t>TVA à décaisser</t>
  </si>
  <si>
    <t>Acquisitions d'immobilisations</t>
  </si>
  <si>
    <t>Décaissements TTC</t>
  </si>
  <si>
    <t>Remboursement d'apports en compte courant</t>
  </si>
  <si>
    <t>Dividendes (sociétés à l'IS)</t>
  </si>
  <si>
    <t>Prélèvements de l'exploitant (entreprises à l'IR)</t>
  </si>
  <si>
    <t>Annuel</t>
  </si>
  <si>
    <t>Remboursements d'impôts (Crédit de TVA, IS etc.)</t>
  </si>
  <si>
    <t>Modèle tableau de trésorerie</t>
  </si>
  <si>
    <t>Flux de trésorerie</t>
  </si>
  <si>
    <t>Réinventez la gestion de vos dépenses</t>
  </si>
  <si>
    <t>Mooncard la plateforme qui redonne le contrôle aux équipes finance et libère l'efficacité des collaborateurs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</si>
</sst>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&quot;€&quot;_-;\-* #,##0.00\ &quot;€&quot;_-;_-* &quot;-&quot;??\ &quot;€&quot;_-;_-@_-"/>
    <numFmt numFmtId="165" formatCode="mmm"/>
    <numFmt numFmtId="166" formatCode="dd"/>
    <numFmt numFmtId="167" formatCode="0_);\-0_)"/>
    <numFmt numFmtId="168" formatCode="_-* #,##0.00\ [$€-40C]_-;\-* #,##0.00\ [$€-40C]_-;_-* &quot;-&quot;??\ [$€-40C]_-;_-@_-"/>
  </numFmts>
  <fonts count="32" x14ac:knownFonts="1">
    <font>
      <sz val="10"/>
      <color theme="1" tint="0.14996795556505021"/>
      <name val="Franklin Gothic Medium"/>
      <family val="2"/>
      <scheme val="minor"/>
    </font>
    <font>
      <sz val="10"/>
      <color theme="1" tint="0.14999847407452621"/>
      <name val="Franklin Gothic Medium"/>
      <family val="2"/>
      <scheme val="minor"/>
    </font>
    <font>
      <b/>
      <sz val="28"/>
      <color theme="4"/>
      <name val="Franklin Gothic Medium"/>
      <family val="2"/>
      <scheme val="major"/>
    </font>
    <font>
      <sz val="18"/>
      <color theme="1" tint="0.14996795556505021"/>
      <name val="Franklin Gothic Medium"/>
      <family val="2"/>
      <scheme val="major"/>
    </font>
    <font>
      <sz val="11"/>
      <color theme="1" tint="0.14975432599871821"/>
      <name val="Franklin Gothic Medium"/>
      <family val="2"/>
      <scheme val="major"/>
    </font>
    <font>
      <sz val="12"/>
      <color theme="3"/>
      <name val="Franklin Gothic Medium"/>
      <family val="2"/>
      <scheme val="major"/>
    </font>
    <font>
      <sz val="11"/>
      <color theme="1" tint="0.14993743705557422"/>
      <name val="Franklin Gothic Medium"/>
      <family val="2"/>
      <scheme val="major"/>
    </font>
    <font>
      <sz val="10"/>
      <color theme="1" tint="0.14996795556505021"/>
      <name val="Franklin Gothic Medium"/>
      <family val="2"/>
      <scheme val="minor"/>
    </font>
    <font>
      <sz val="28"/>
      <color theme="1" tint="0.14996795556505021"/>
      <name val="Franklin Gothic Medium (Corps)"/>
    </font>
    <font>
      <sz val="10"/>
      <color theme="1" tint="0.14996795556505021"/>
      <name val="Arial"/>
      <family val="2"/>
    </font>
    <font>
      <sz val="10"/>
      <color theme="0"/>
      <name val="Arial"/>
      <family val="2"/>
    </font>
    <font>
      <sz val="10"/>
      <color theme="1" tint="0.14999847407452621"/>
      <name val="Arial"/>
      <family val="2"/>
    </font>
    <font>
      <sz val="11"/>
      <color theme="1" tint="0.14975432599871821"/>
      <name val="Arial"/>
      <family val="2"/>
    </font>
    <font>
      <sz val="10"/>
      <color theme="1" tint="0.499984740745262"/>
      <name val="Arial"/>
      <family val="2"/>
    </font>
    <font>
      <sz val="10"/>
      <color theme="1"/>
      <name val="Arial"/>
      <family val="2"/>
    </font>
    <font>
      <b/>
      <sz val="11"/>
      <color theme="1" tint="0.14975432599871821"/>
      <name val="Arial"/>
      <family val="2"/>
    </font>
    <font>
      <b/>
      <sz val="14"/>
      <color theme="1" tint="0.14975432599871821"/>
      <name val="Arial"/>
      <family val="2"/>
    </font>
    <font>
      <sz val="9"/>
      <color theme="0"/>
      <name val="Arial"/>
      <family val="2"/>
    </font>
    <font>
      <sz val="18"/>
      <color theme="0"/>
      <name val="Arial"/>
      <family val="2"/>
    </font>
    <font>
      <b/>
      <sz val="12"/>
      <color theme="0"/>
      <name val="Arial"/>
      <family val="2"/>
    </font>
    <font>
      <sz val="9"/>
      <color theme="1" tint="0.14999847407452621"/>
      <name val="Arial"/>
      <family val="2"/>
    </font>
    <font>
      <b/>
      <sz val="11"/>
      <color theme="4" tint="-0.249977111117893"/>
      <name val="Arial"/>
      <family val="2"/>
    </font>
    <font>
      <b/>
      <i/>
      <strike/>
      <condense/>
      <extend/>
      <outline/>
      <shadow/>
      <sz val="10"/>
      <color theme="1" tint="0.14996795556505021"/>
      <name val="Arial"/>
      <family val="2"/>
    </font>
    <font>
      <b/>
      <sz val="18"/>
      <color theme="0"/>
      <name val="Arial"/>
      <family val="2"/>
    </font>
    <font>
      <b/>
      <sz val="10"/>
      <color theme="1" tint="0.14996795556505021"/>
      <name val="Arial"/>
      <family val="2"/>
    </font>
    <font>
      <b/>
      <sz val="10"/>
      <color theme="1" tint="0.14999847407452621"/>
      <name val="Arial"/>
      <family val="2"/>
    </font>
    <font>
      <sz val="12"/>
      <color theme="0"/>
      <name val="Arial"/>
      <family val="2"/>
    </font>
    <font>
      <sz val="10"/>
      <color rgb="FF000000"/>
      <name val="Arial"/>
      <family val="2"/>
    </font>
    <font>
      <sz val="36"/>
      <color theme="1" tint="0.14996795556505021"/>
      <name val="Franklin Gothic Medium"/>
      <family val="2"/>
      <scheme val="minor"/>
    </font>
    <font>
      <sz val="36"/>
      <color theme="0"/>
      <name val="Franklin Gothic Medium (Corps)"/>
    </font>
    <font>
      <b/>
      <sz val="24"/>
      <color theme="0"/>
      <name val="Montserrat"/>
    </font>
    <font>
      <sz val="14"/>
      <color theme="0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CF4F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068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9172F"/>
      </patternFill>
    </fill>
    <fill>
      <patternFill patternType="solid">
        <fgColor rgb="FF09162F"/>
        <bgColor indexed="64"/>
      </patternFill>
    </fill>
    <fill>
      <patternFill patternType="solid">
        <fgColor rgb="FF09162E"/>
        <bgColor indexed="64"/>
      </patternFill>
    </fill>
  </fills>
  <borders count="15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4" tint="0.39994506668294322"/>
      </bottom>
      <diagonal/>
    </border>
    <border>
      <left/>
      <right style="dotted">
        <color theme="0" tint="-0.34998626667073579"/>
      </right>
      <top/>
      <bottom style="medium">
        <color theme="4" tint="0.39994506668294322"/>
      </bottom>
      <diagonal/>
    </border>
    <border>
      <left/>
      <right style="dotted">
        <color theme="0" tint="-0.34998626667073579"/>
      </right>
      <top style="thin">
        <color theme="0"/>
      </top>
      <bottom style="thin">
        <color theme="0"/>
      </bottom>
      <diagonal/>
    </border>
    <border>
      <left style="dotted">
        <color theme="1" tint="0.499984740745262"/>
      </left>
      <right/>
      <top/>
      <bottom/>
      <diagonal/>
    </border>
    <border>
      <left style="dotted">
        <color theme="1" tint="0.499984740745262"/>
      </left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/>
      <bottom/>
      <diagonal/>
    </border>
    <border>
      <left style="dotted">
        <color theme="1" tint="0.499984740745262"/>
      </left>
      <right/>
      <top style="thin">
        <color theme="0"/>
      </top>
      <bottom style="thin">
        <color theme="0"/>
      </bottom>
      <diagonal/>
    </border>
    <border>
      <left style="dotted">
        <color theme="1" tint="0.499984740745262"/>
      </left>
      <right/>
      <top style="thin">
        <color theme="0"/>
      </top>
      <bottom/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7" fontId="1" fillId="3" borderId="7" applyFont="0" applyAlignment="0">
      <alignment vertical="center"/>
    </xf>
    <xf numFmtId="165" fontId="3" fillId="0" borderId="1">
      <alignment horizontal="right" vertical="center" wrapText="1" indent="1"/>
    </xf>
    <xf numFmtId="164" fontId="7" fillId="0" borderId="0" applyFont="0" applyFill="0" applyBorder="0" applyAlignment="0" applyProtection="0"/>
    <xf numFmtId="0" fontId="27" fillId="8" borderId="0" applyFont="0" applyAlignment="0"/>
  </cellStyleXfs>
  <cellXfs count="74">
    <xf numFmtId="0" fontId="0" fillId="0" borderId="0" xfId="0">
      <alignment vertical="center"/>
    </xf>
    <xf numFmtId="0" fontId="0" fillId="0" borderId="0" xfId="0" applyAlignment="1"/>
    <xf numFmtId="0" fontId="0" fillId="0" borderId="10" xfId="0" applyBorder="1">
      <alignment vertical="center"/>
    </xf>
    <xf numFmtId="0" fontId="0" fillId="5" borderId="0" xfId="0" applyFill="1">
      <alignment vertical="center"/>
    </xf>
    <xf numFmtId="0" fontId="8" fillId="5" borderId="0" xfId="0" applyFont="1" applyFill="1">
      <alignment vertical="center"/>
    </xf>
    <xf numFmtId="0" fontId="9" fillId="5" borderId="0" xfId="0" applyFont="1" applyFill="1">
      <alignment vertical="center"/>
    </xf>
    <xf numFmtId="14" fontId="11" fillId="0" borderId="0" xfId="0" applyNumberFormat="1" applyFont="1" applyAlignment="1">
      <alignment horizontal="left" vertical="center" indent="1"/>
    </xf>
    <xf numFmtId="167" fontId="12" fillId="7" borderId="0" xfId="2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167" fontId="13" fillId="0" borderId="0" xfId="0" applyNumberFormat="1" applyFont="1" applyAlignment="1">
      <alignment horizontal="left" vertical="center" indent="1"/>
    </xf>
    <xf numFmtId="167" fontId="14" fillId="4" borderId="0" xfId="0" applyNumberFormat="1" applyFont="1" applyFill="1" applyAlignment="1">
      <alignment horizontal="left" vertical="center" indent="1"/>
    </xf>
    <xf numFmtId="167" fontId="12" fillId="7" borderId="12" xfId="2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1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left"/>
    </xf>
    <xf numFmtId="0" fontId="10" fillId="6" borderId="0" xfId="0" applyFont="1" applyFill="1">
      <alignment vertical="center"/>
    </xf>
    <xf numFmtId="3" fontId="17" fillId="6" borderId="1" xfId="0" applyNumberFormat="1" applyFont="1" applyFill="1" applyBorder="1" applyAlignment="1">
      <alignment horizontal="right" wrapText="1" indent="1"/>
    </xf>
    <xf numFmtId="165" fontId="18" fillId="6" borderId="1" xfId="6" applyFont="1" applyFill="1" applyAlignment="1">
      <alignment horizontal="center" vertical="center" wrapText="1"/>
    </xf>
    <xf numFmtId="165" fontId="19" fillId="6" borderId="5" xfId="0" applyNumberFormat="1" applyFont="1" applyFill="1" applyBorder="1" applyAlignment="1">
      <alignment horizontal="right" vertical="center" wrapText="1" indent="1"/>
    </xf>
    <xf numFmtId="3" fontId="19" fillId="6" borderId="1" xfId="0" applyNumberFormat="1" applyFont="1" applyFill="1" applyBorder="1" applyAlignment="1">
      <alignment horizontal="right" vertical="center" wrapText="1" indent="1"/>
    </xf>
    <xf numFmtId="166" fontId="17" fillId="6" borderId="5" xfId="0" applyNumberFormat="1" applyFont="1" applyFill="1" applyBorder="1" applyAlignment="1">
      <alignment horizontal="right" wrapText="1" indent="1"/>
    </xf>
    <xf numFmtId="3" fontId="11" fillId="0" borderId="0" xfId="0" applyNumberFormat="1" applyFont="1" applyAlignment="1">
      <alignment horizontal="right" wrapText="1" indent="1"/>
    </xf>
    <xf numFmtId="166" fontId="20" fillId="0" borderId="0" xfId="0" applyNumberFormat="1" applyFont="1" applyAlignment="1">
      <alignment horizontal="right" wrapText="1" indent="1"/>
    </xf>
    <xf numFmtId="166" fontId="20" fillId="2" borderId="4" xfId="0" applyNumberFormat="1" applyFont="1" applyFill="1" applyBorder="1" applyAlignment="1">
      <alignment horizontal="right" wrapText="1" indent="1"/>
    </xf>
    <xf numFmtId="3" fontId="20" fillId="0" borderId="0" xfId="0" applyNumberFormat="1" applyFont="1" applyAlignment="1">
      <alignment horizontal="right" wrapText="1" indent="1"/>
    </xf>
    <xf numFmtId="0" fontId="9" fillId="7" borderId="11" xfId="0" applyFont="1" applyFill="1" applyBorder="1">
      <alignment vertical="center"/>
    </xf>
    <xf numFmtId="168" fontId="11" fillId="7" borderId="10" xfId="7" applyNumberFormat="1" applyFont="1" applyFill="1" applyBorder="1" applyAlignment="1">
      <alignment vertical="center"/>
    </xf>
    <xf numFmtId="168" fontId="11" fillId="7" borderId="11" xfId="7" applyNumberFormat="1" applyFont="1" applyFill="1" applyBorder="1" applyAlignment="1">
      <alignment vertical="center"/>
    </xf>
    <xf numFmtId="168" fontId="11" fillId="7" borderId="0" xfId="7" applyNumberFormat="1" applyFont="1" applyFill="1" applyBorder="1" applyAlignment="1">
      <alignment vertical="center"/>
    </xf>
    <xf numFmtId="168" fontId="11" fillId="7" borderId="9" xfId="0" applyNumberFormat="1" applyFont="1" applyFill="1" applyBorder="1" applyAlignment="1">
      <alignment horizontal="right"/>
    </xf>
    <xf numFmtId="0" fontId="21" fillId="0" borderId="7" xfId="0" applyFont="1" applyBorder="1">
      <alignment vertical="center"/>
    </xf>
    <xf numFmtId="0" fontId="9" fillId="2" borderId="4" xfId="0" applyFont="1" applyFill="1" applyBorder="1">
      <alignment vertical="center"/>
    </xf>
    <xf numFmtId="168" fontId="9" fillId="0" borderId="0" xfId="7" applyNumberFormat="1" applyFont="1" applyAlignment="1">
      <alignment horizontal="right" vertical="center"/>
    </xf>
    <xf numFmtId="168" fontId="9" fillId="2" borderId="4" xfId="7" applyNumberFormat="1" applyFont="1" applyFill="1" applyBorder="1" applyAlignment="1">
      <alignment vertical="center"/>
    </xf>
    <xf numFmtId="168" fontId="9" fillId="0" borderId="0" xfId="7" applyNumberFormat="1" applyFont="1" applyAlignment="1">
      <alignment vertical="center"/>
    </xf>
    <xf numFmtId="0" fontId="9" fillId="2" borderId="3" xfId="0" applyFont="1" applyFill="1" applyBorder="1">
      <alignment vertical="center"/>
    </xf>
    <xf numFmtId="0" fontId="9" fillId="2" borderId="2" xfId="0" applyFont="1" applyFill="1" applyBorder="1">
      <alignment vertical="center"/>
    </xf>
    <xf numFmtId="168" fontId="9" fillId="4" borderId="0" xfId="0" applyNumberFormat="1" applyFont="1" applyFill="1">
      <alignment vertical="center"/>
    </xf>
    <xf numFmtId="168" fontId="9" fillId="2" borderId="4" xfId="0" applyNumberFormat="1" applyFont="1" applyFill="1" applyBorder="1">
      <alignment vertical="center"/>
    </xf>
    <xf numFmtId="0" fontId="9" fillId="7" borderId="0" xfId="0" applyFont="1" applyFill="1">
      <alignment vertical="center"/>
    </xf>
    <xf numFmtId="168" fontId="11" fillId="7" borderId="13" xfId="7" applyNumberFormat="1" applyFont="1" applyFill="1" applyBorder="1" applyAlignment="1">
      <alignment vertical="center"/>
    </xf>
    <xf numFmtId="0" fontId="9" fillId="0" borderId="8" xfId="0" applyFont="1" applyBorder="1">
      <alignment vertical="center"/>
    </xf>
    <xf numFmtId="168" fontId="9" fillId="0" borderId="0" xfId="0" applyNumberFormat="1" applyFont="1" applyAlignment="1">
      <alignment horizontal="right" vertical="center"/>
    </xf>
    <xf numFmtId="168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168" fontId="22" fillId="0" borderId="4" xfId="0" applyNumberFormat="1" applyFont="1" applyBorder="1">
      <alignment vertical="center"/>
    </xf>
    <xf numFmtId="168" fontId="9" fillId="2" borderId="3" xfId="0" applyNumberFormat="1" applyFont="1" applyFill="1" applyBorder="1">
      <alignment vertical="center"/>
    </xf>
    <xf numFmtId="168" fontId="9" fillId="7" borderId="0" xfId="0" applyNumberFormat="1" applyFont="1" applyFill="1">
      <alignment vertical="center"/>
    </xf>
    <xf numFmtId="0" fontId="9" fillId="2" borderId="0" xfId="0" applyFont="1" applyFill="1">
      <alignment vertical="center"/>
    </xf>
    <xf numFmtId="0" fontId="9" fillId="2" borderId="6" xfId="0" applyFont="1" applyFill="1" applyBorder="1">
      <alignment vertical="center"/>
    </xf>
    <xf numFmtId="0" fontId="9" fillId="0" borderId="0" xfId="0" applyFont="1" applyAlignment="1"/>
    <xf numFmtId="168" fontId="9" fillId="7" borderId="14" xfId="0" applyNumberFormat="1" applyFont="1" applyFill="1" applyBorder="1">
      <alignment vertical="center"/>
    </xf>
    <xf numFmtId="0" fontId="21" fillId="0" borderId="8" xfId="0" applyFont="1" applyBorder="1" applyAlignment="1"/>
    <xf numFmtId="165" fontId="23" fillId="6" borderId="1" xfId="6" applyFont="1" applyFill="1" applyAlignment="1">
      <alignment horizontal="center" vertical="center" wrapText="1"/>
    </xf>
    <xf numFmtId="167" fontId="15" fillId="7" borderId="12" xfId="2" applyNumberFormat="1" applyFont="1" applyFill="1" applyBorder="1" applyAlignment="1">
      <alignment horizontal="left" vertical="center"/>
    </xf>
    <xf numFmtId="0" fontId="24" fillId="7" borderId="0" xfId="0" applyFont="1" applyFill="1">
      <alignment vertical="center"/>
    </xf>
    <xf numFmtId="168" fontId="25" fillId="7" borderId="10" xfId="7" applyNumberFormat="1" applyFont="1" applyFill="1" applyBorder="1" applyAlignment="1">
      <alignment vertical="center"/>
    </xf>
    <xf numFmtId="168" fontId="25" fillId="7" borderId="11" xfId="7" applyNumberFormat="1" applyFont="1" applyFill="1" applyBorder="1" applyAlignment="1">
      <alignment vertical="center"/>
    </xf>
    <xf numFmtId="168" fontId="25" fillId="7" borderId="0" xfId="7" applyNumberFormat="1" applyFont="1" applyFill="1" applyBorder="1" applyAlignment="1">
      <alignment vertical="center"/>
    </xf>
    <xf numFmtId="168" fontId="24" fillId="7" borderId="10" xfId="0" applyNumberFormat="1" applyFont="1" applyFill="1" applyBorder="1">
      <alignment vertical="center"/>
    </xf>
    <xf numFmtId="14" fontId="26" fillId="6" borderId="0" xfId="0" applyNumberFormat="1" applyFont="1" applyFill="1" applyAlignment="1">
      <alignment horizontal="left" vertical="center" indent="1"/>
    </xf>
    <xf numFmtId="0" fontId="23" fillId="6" borderId="0" xfId="2" applyFont="1" applyFill="1"/>
    <xf numFmtId="0" fontId="0" fillId="8" borderId="0" xfId="8" applyFont="1"/>
    <xf numFmtId="167" fontId="12" fillId="7" borderId="0" xfId="0" applyNumberFormat="1" applyFont="1" applyFill="1" applyAlignment="1">
      <alignment horizontal="left" vertical="center"/>
    </xf>
    <xf numFmtId="168" fontId="11" fillId="7" borderId="11" xfId="0" applyNumberFormat="1" applyFont="1" applyFill="1" applyBorder="1">
      <alignment vertical="center"/>
    </xf>
    <xf numFmtId="168" fontId="11" fillId="7" borderId="10" xfId="0" applyNumberFormat="1" applyFont="1" applyFill="1" applyBorder="1">
      <alignment vertical="center"/>
    </xf>
    <xf numFmtId="168" fontId="11" fillId="7" borderId="0" xfId="0" applyNumberFormat="1" applyFont="1" applyFill="1">
      <alignment vertical="center"/>
    </xf>
    <xf numFmtId="0" fontId="29" fillId="8" borderId="0" xfId="8" applyFont="1" applyAlignment="1">
      <alignment horizontal="center"/>
    </xf>
    <xf numFmtId="0" fontId="28" fillId="8" borderId="0" xfId="8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0" fillId="9" borderId="0" xfId="0" applyFont="1" applyFill="1">
      <alignment vertical="center"/>
    </xf>
    <xf numFmtId="0" fontId="31" fillId="10" borderId="0" xfId="0" applyFont="1" applyFill="1" applyAlignment="1">
      <alignment horizontal="left" vertical="center"/>
    </xf>
    <xf numFmtId="0" fontId="30" fillId="9" borderId="0" xfId="0" applyFont="1" applyFill="1" applyAlignment="1">
      <alignment vertical="center"/>
    </xf>
  </cellXfs>
  <cellStyles count="9">
    <cellStyle name="Monétaire" xfId="7" builtinId="4"/>
    <cellStyle name="Month" xfId="6" xr:uid="{00000000-0005-0000-0000-000000000000}"/>
    <cellStyle name="mooncard" xfId="8" xr:uid="{D51CA6D9-3337-E44C-85EE-FC63B9112714}"/>
    <cellStyle name="Normal" xfId="0" builtinId="0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otals" xfId="5" xr:uid="{00000000-0005-0000-0000-000006000000}"/>
  </cellStyles>
  <dxfs count="13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/>
        <strike/>
        <condense/>
        <extend/>
        <outline/>
        <shadow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none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0_);\-0_)"/>
      <fill>
        <patternFill patternType="solid">
          <fgColor indexed="64"/>
          <bgColor rgb="FFECF4FB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u val="none"/>
        <vertAlign val="baseline"/>
        <name val="Arial"/>
        <family val="2"/>
        <scheme val="none"/>
      </font>
    </dxf>
    <dxf>
      <font>
        <u val="none"/>
        <vertAlign val="baseline"/>
        <name val="Arial"/>
        <family val="2"/>
        <scheme val="none"/>
      </font>
    </dxf>
    <dxf>
      <font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</dxf>
    <dxf>
      <font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b/>
        <i/>
        <strike/>
        <condense/>
        <extend/>
        <outline/>
        <shadow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none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  <border diagonalUp="0" diagonalDown="0" outline="0">
        <left style="dotted">
          <color theme="1" tint="0.499984740745262"/>
        </left>
        <right/>
        <top/>
        <bottom/>
      </border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9" tint="0.79998168889431442"/>
        </patternFill>
      </fill>
      <border diagonalUp="0" diagonalDown="0" outline="0">
        <left style="dotted">
          <color theme="1" tint="0.499984740745262"/>
        </left>
        <right style="dotted">
          <color theme="1" tint="0.499984740745262"/>
        </right>
        <top/>
        <bottom/>
      </border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dotted">
          <color theme="1" tint="0.499984740745262"/>
        </left>
        <right style="dotted">
          <color theme="1" tint="0.499984740745262"/>
        </right>
        <top/>
        <bottom/>
      </border>
    </dxf>
    <dxf>
      <font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75432599871821"/>
        <name val="Arial"/>
        <family val="2"/>
        <scheme val="none"/>
      </font>
      <numFmt numFmtId="167" formatCode="0_);\-0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u val="none"/>
        <vertAlign val="baseline"/>
        <name val="Arial"/>
        <family val="2"/>
        <scheme val="none"/>
      </font>
    </dxf>
    <dxf>
      <font>
        <u val="none"/>
        <vertAlign val="baseline"/>
        <name val="Arial"/>
        <family val="2"/>
        <scheme val="none"/>
      </font>
    </dxf>
    <dxf>
      <font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</dxf>
    <dxf>
      <font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fill>
        <patternFill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numFmt numFmtId="168" formatCode="_-* #,##0.00\ [$€-40C]_-;\-* #,##0.00\ [$€-40C]_-;_-* &quot;-&quot;??\ [$€-40C]_-;_-@_-"/>
      <fill>
        <patternFill patternType="solid">
          <fgColor indexed="64"/>
          <bgColor rgb="FFECF4FB"/>
        </patternFill>
      </fill>
    </dxf>
    <dxf>
      <font>
        <u val="none"/>
        <vertAlign val="baseline"/>
        <name val="Arial"/>
        <family val="2"/>
        <scheme val="none"/>
      </font>
      <numFmt numFmtId="168" formatCode="_-* #,##0.00\ [$€-40C]_-;\-* #,##0.00\ [$€-40C]_-;_-* &quot;-&quot;??\ [$€-40C]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 style="thick">
          <color theme="0"/>
        </bottom>
      </border>
    </dxf>
    <dxf>
      <font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0_);\-0_)"/>
      <fill>
        <patternFill patternType="solid">
          <fgColor indexed="64"/>
          <bgColor rgb="FFECF4FB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Arial"/>
        <family val="2"/>
        <scheme val="none"/>
      </font>
      <numFmt numFmtId="167" formatCode="0_);\-0_)"/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u val="none"/>
        <vertAlign val="baseline"/>
        <name val="Arial"/>
        <family val="2"/>
        <scheme val="none"/>
      </font>
    </dxf>
    <dxf>
      <font>
        <u val="none"/>
        <vertAlign val="baseline"/>
        <name val="Arial"/>
        <family val="2"/>
        <scheme val="none"/>
      </font>
    </dxf>
    <dxf>
      <font>
        <u val="none"/>
        <vertAlign val="baseline"/>
        <name val="Arial"/>
        <family val="2"/>
        <scheme val="none"/>
      </font>
    </dxf>
    <dxf>
      <fill>
        <patternFill patternType="none">
          <bgColor auto="1"/>
        </patternFill>
      </fill>
      <border>
        <vertical/>
        <horizontal/>
      </border>
    </dxf>
    <dxf>
      <font>
        <color theme="1" tint="0.14996795556505021"/>
      </font>
    </dxf>
    <dxf>
      <border diagonalUp="0" diagonalDown="0">
        <left style="dotted">
          <color theme="0" tint="-0.34998626667073579"/>
        </left>
        <right style="dotted">
          <color theme="0" tint="-0.34998626667073579"/>
        </right>
        <top style="thin">
          <color theme="0" tint="-0.34998626667073579"/>
        </top>
        <bottom style="dotted">
          <color theme="0" tint="-0.34998626667073579"/>
        </bottom>
        <vertical/>
        <horizontal/>
      </border>
    </dxf>
    <dxf>
      <font>
        <b val="0"/>
        <i val="0"/>
        <color theme="1" tint="0.34998626667073579"/>
      </font>
    </dxf>
    <dxf>
      <font>
        <b val="0"/>
        <i val="0"/>
        <color theme="1" tint="0.14990691854609822"/>
      </font>
      <fill>
        <patternFill patternType="solid">
          <bgColor theme="4" tint="0.79998168889431442"/>
        </patternFill>
      </fill>
      <border>
        <top/>
        <bottom style="medium">
          <color theme="4" tint="0.39994506668294322"/>
        </bottom>
      </border>
    </dxf>
    <dxf>
      <font>
        <b/>
        <i/>
        <color theme="1" tint="0.14996795556505021"/>
      </font>
    </dxf>
    <dxf>
      <font>
        <color theme="1" tint="0.499984740745262"/>
      </font>
      <border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dotted">
          <color theme="0" tint="-0.34998626667073579"/>
        </vertical>
        <horizontal style="thin">
          <color theme="0" tint="-0.34998626667073579"/>
        </horizontal>
      </border>
    </dxf>
  </dxfs>
  <tableStyles count="1" defaultTableStyle="Cash Receipts" defaultPivotStyle="PivotStyleLight16">
    <tableStyle name="Cash Receipts" pivot="0" count="7" xr9:uid="{00000000-0011-0000-FFFF-FFFF00000000}">
      <tableStyleElement type="wholeTable" dxfId="133"/>
      <tableStyleElement type="headerRow" dxfId="132"/>
      <tableStyleElement type="totalRow" dxfId="131"/>
      <tableStyleElement type="firstColumn" dxfId="130"/>
      <tableStyleElement type="lastColumn" dxfId="129"/>
      <tableStyleElement type="firstTotalCell" dxfId="128"/>
      <tableStyleElement type="lastTotalCell" dxfId="127"/>
    </tableStyle>
  </tableStyles>
  <colors>
    <mruColors>
      <color rgb="FF1068F1"/>
      <color rgb="FF09162E"/>
      <color rgb="FF09162F"/>
      <color rgb="FF2808F2"/>
      <color rgb="FF70FF21"/>
      <color rgb="FFFAE6F5"/>
      <color rgb="FFECF4FB"/>
      <color rgb="FFF7FAFD"/>
      <color rgb="FF723F65"/>
      <color rgb="FFF9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www.mooncard.co/fr/solutions/application-de-gestion" TargetMode="External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736600</xdr:colOff>
      <xdr:row>3</xdr:row>
      <xdr:rowOff>76200</xdr:rowOff>
    </xdr:from>
    <xdr:to>
      <xdr:col>14</xdr:col>
      <xdr:colOff>774700</xdr:colOff>
      <xdr:row>12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95603D-A9ED-2A4A-A955-EFA28CBE2F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38" b="80952"/>
        <a:stretch/>
      </xdr:blipFill>
      <xdr:spPr>
        <a:xfrm>
          <a:off x="2387600" y="571500"/>
          <a:ext cx="106426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393700</xdr:colOff>
      <xdr:row>15</xdr:row>
      <xdr:rowOff>76200</xdr:rowOff>
    </xdr:from>
    <xdr:to>
      <xdr:col>13</xdr:col>
      <xdr:colOff>431800</xdr:colOff>
      <xdr:row>34</xdr:row>
      <xdr:rowOff>63500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F1EFD6-6295-D644-8C2A-70533EDCC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75" t="27301" r="207" b="22036"/>
        <a:stretch/>
      </xdr:blipFill>
      <xdr:spPr>
        <a:xfrm>
          <a:off x="3695700" y="2959100"/>
          <a:ext cx="8166100" cy="3124200"/>
        </a:xfrm>
        <a:prstGeom prst="rect">
          <a:avLst/>
        </a:prstGeom>
      </xdr:spPr>
    </xdr:pic>
    <xdr:clientData/>
  </xdr:twoCellAnchor>
  <xdr:twoCellAnchor>
    <xdr:from>
      <xdr:col>7</xdr:col>
      <xdr:colOff>279400</xdr:colOff>
      <xdr:row>39</xdr:row>
      <xdr:rowOff>139700</xdr:rowOff>
    </xdr:from>
    <xdr:to>
      <xdr:col>11</xdr:col>
      <xdr:colOff>165100</xdr:colOff>
      <xdr:row>43</xdr:row>
      <xdr:rowOff>50800</xdr:rowOff>
    </xdr:to>
    <xdr:sp macro="" textlink="">
      <xdr:nvSpPr>
        <xdr:cNvPr id="5" name="Rectangle :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064CA3-2B8E-DFB2-E85B-C0CA467919E7}"/>
            </a:ext>
          </a:extLst>
        </xdr:cNvPr>
        <xdr:cNvSpPr/>
      </xdr:nvSpPr>
      <xdr:spPr>
        <a:xfrm>
          <a:off x="6057900" y="7289800"/>
          <a:ext cx="3187700" cy="571500"/>
        </a:xfrm>
        <a:prstGeom prst="roundRect">
          <a:avLst/>
        </a:prstGeom>
        <a:solidFill>
          <a:srgbClr val="1068F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2400"/>
            <a:t>Découvrir la solution</a:t>
          </a:r>
        </a:p>
      </xdr:txBody>
    </xdr:sp>
    <xdr:clientData/>
  </xdr:twoCellAnchor>
  <xdr:twoCellAnchor editAs="oneCell">
    <xdr:from>
      <xdr:col>7</xdr:col>
      <xdr:colOff>647700</xdr:colOff>
      <xdr:row>44</xdr:row>
      <xdr:rowOff>63500</xdr:rowOff>
    </xdr:from>
    <xdr:to>
      <xdr:col>10</xdr:col>
      <xdr:colOff>660400</xdr:colOff>
      <xdr:row>46</xdr:row>
      <xdr:rowOff>88900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8DA30EB-16B2-4797-5765-F612B21CA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6200" y="8039100"/>
          <a:ext cx="2489200" cy="3556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caissements" displayName="Encaissements" ref="B9:S17" headerRowCount="0" totalsRowCount="1" headerRowDxfId="126" dataDxfId="125" totalsRowDxfId="124">
  <tableColumns count="18">
    <tableColumn id="1" xr3:uid="{00000000-0010-0000-0000-000001000000}" name="Items" totalsRowLabel="Total des encaissements" headerRowDxfId="123" dataDxfId="122" totalsRowDxfId="121"/>
    <tableColumn id="17" xr3:uid="{00000000-0010-0000-0000-000011000000}" name="Column2" headerRowDxfId="120" dataDxfId="119" totalsRowDxfId="118"/>
    <tableColumn id="2" xr3:uid="{00000000-0010-0000-0000-000002000000}" name="Période 0" totalsRowFunction="sum" dataDxfId="117" totalsRowDxfId="116" dataCellStyle="Monétaire"/>
    <tableColumn id="3" xr3:uid="{00000000-0010-0000-0000-000003000000}" name="Période 1" totalsRowFunction="sum" dataDxfId="115" totalsRowDxfId="114" dataCellStyle="Monétaire"/>
    <tableColumn id="4" xr3:uid="{00000000-0010-0000-0000-000004000000}" name="Période 2" totalsRowFunction="sum" dataDxfId="113" totalsRowDxfId="112" dataCellStyle="Monétaire"/>
    <tableColumn id="5" xr3:uid="{00000000-0010-0000-0000-000005000000}" name="Période 3" totalsRowFunction="sum" dataDxfId="111" totalsRowDxfId="110" dataCellStyle="Monétaire"/>
    <tableColumn id="6" xr3:uid="{00000000-0010-0000-0000-000006000000}" name="Période 4" totalsRowFunction="sum" dataDxfId="109" totalsRowDxfId="108" dataCellStyle="Monétaire"/>
    <tableColumn id="7" xr3:uid="{00000000-0010-0000-0000-000007000000}" name="Période 5" totalsRowFunction="sum" dataDxfId="107" totalsRowDxfId="106" dataCellStyle="Monétaire"/>
    <tableColumn id="8" xr3:uid="{00000000-0010-0000-0000-000008000000}" name="Période 6" totalsRowFunction="sum" dataDxfId="105" totalsRowDxfId="104" dataCellStyle="Monétaire"/>
    <tableColumn id="9" xr3:uid="{00000000-0010-0000-0000-000009000000}" name="Période 7" totalsRowFunction="sum" dataDxfId="103" totalsRowDxfId="102" dataCellStyle="Monétaire"/>
    <tableColumn id="10" xr3:uid="{00000000-0010-0000-0000-00000A000000}" name="Période 8" totalsRowFunction="sum" dataDxfId="101" totalsRowDxfId="100" dataCellStyle="Monétaire"/>
    <tableColumn id="11" xr3:uid="{00000000-0010-0000-0000-00000B000000}" name="Période 9" totalsRowFunction="sum" dataDxfId="99" totalsRowDxfId="98" dataCellStyle="Monétaire"/>
    <tableColumn id="12" xr3:uid="{00000000-0010-0000-0000-00000C000000}" name="Période 10" totalsRowFunction="sum" dataDxfId="97" totalsRowDxfId="96" dataCellStyle="Monétaire"/>
    <tableColumn id="13" xr3:uid="{00000000-0010-0000-0000-00000D000000}" name="Période 11" totalsRowFunction="sum" dataDxfId="95" totalsRowDxfId="94" dataCellStyle="Monétaire"/>
    <tableColumn id="14" xr3:uid="{00000000-0010-0000-0000-00000E000000}" name="Période 12" totalsRowFunction="sum" dataDxfId="93" totalsRowDxfId="92" dataCellStyle="Monétaire"/>
    <tableColumn id="18" xr3:uid="{00000000-0010-0000-0000-000012000000}" name="Column3" dataDxfId="91" totalsRowDxfId="90" dataCellStyle="Monétaire"/>
    <tableColumn id="15" xr3:uid="{00000000-0010-0000-0000-00000F000000}" name="Total" totalsRowFunction="sum" dataDxfId="89" totalsRowDxfId="88" dataCellStyle="Monétaire">
      <calculatedColumnFormula>SUM(Encaissements[[#This Row],[Période 0]:[Période 12]])</calculatedColumnFormula>
    </tableColumn>
    <tableColumn id="16" xr3:uid="{00000000-0010-0000-0000-000010000000}" name="Column1" dataDxfId="87" totalsRowDxfId="86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Receipts" altTextSummary="Cash receipts for 12 months starting with the first month of the fiscal year along with a calculated grand total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écaissements" displayName="Décaissements" ref="B22:S53" headerRowCount="0" totalsRowCount="1" headerRowDxfId="85" dataDxfId="84" totalsRowDxfId="83">
  <tableColumns count="18">
    <tableColumn id="1" xr3:uid="{00000000-0010-0000-0100-000001000000}" name="Items" totalsRowLabel="Total" headerRowDxfId="82" dataDxfId="81" totalsRowDxfId="80"/>
    <tableColumn id="17" xr3:uid="{00000000-0010-0000-0100-000011000000}" name="Column2" headerRowDxfId="79" dataDxfId="78" totalsRowDxfId="77"/>
    <tableColumn id="2" xr3:uid="{00000000-0010-0000-0100-000002000000}" name="Période 0" totalsRowFunction="sum" dataDxfId="76" totalsRowDxfId="75"/>
    <tableColumn id="3" xr3:uid="{00000000-0010-0000-0100-000003000000}" name="Période 1" totalsRowFunction="sum" dataDxfId="74" totalsRowDxfId="73"/>
    <tableColumn id="4" xr3:uid="{00000000-0010-0000-0100-000004000000}" name="Période 2" totalsRowFunction="sum" dataDxfId="72" totalsRowDxfId="71"/>
    <tableColumn id="5" xr3:uid="{00000000-0010-0000-0100-000005000000}" name="Période 3" totalsRowFunction="sum" dataDxfId="70" totalsRowDxfId="69"/>
    <tableColumn id="6" xr3:uid="{00000000-0010-0000-0100-000006000000}" name="Période 4" totalsRowFunction="sum" dataDxfId="68" totalsRowDxfId="67"/>
    <tableColumn id="7" xr3:uid="{00000000-0010-0000-0100-000007000000}" name="Période 5" totalsRowFunction="sum" dataDxfId="66" totalsRowDxfId="65"/>
    <tableColumn id="8" xr3:uid="{00000000-0010-0000-0100-000008000000}" name="Période 6" totalsRowFunction="sum" dataDxfId="64" totalsRowDxfId="63"/>
    <tableColumn id="9" xr3:uid="{00000000-0010-0000-0100-000009000000}" name="Période 7" totalsRowFunction="sum" dataDxfId="62" totalsRowDxfId="61"/>
    <tableColumn id="10" xr3:uid="{00000000-0010-0000-0100-00000A000000}" name="Période 8" totalsRowFunction="sum" dataDxfId="60" totalsRowDxfId="59"/>
    <tableColumn id="11" xr3:uid="{00000000-0010-0000-0100-00000B000000}" name="Période 9" totalsRowFunction="sum" dataDxfId="58" totalsRowDxfId="57"/>
    <tableColumn id="12" xr3:uid="{00000000-0010-0000-0100-00000C000000}" name="Période 10" totalsRowFunction="sum" dataDxfId="56" totalsRowDxfId="55"/>
    <tableColumn id="13" xr3:uid="{00000000-0010-0000-0100-00000D000000}" name="Période 11" totalsRowFunction="sum" dataDxfId="54" totalsRowDxfId="53"/>
    <tableColumn id="14" xr3:uid="{00000000-0010-0000-0100-00000E000000}" name="Période 12" totalsRowFunction="sum" dataDxfId="52" totalsRowDxfId="51"/>
    <tableColumn id="18" xr3:uid="{00000000-0010-0000-0100-000012000000}" name="Column3" dataDxfId="50" totalsRowDxfId="49"/>
    <tableColumn id="15" xr3:uid="{00000000-0010-0000-0100-00000F000000}" name="Total" totalsRowFunction="sum" dataDxfId="48" totalsRowDxfId="47">
      <calculatedColumnFormula>SUM(Décaissements[[#This Row],[Période 0]:[Période 12]])</calculatedColumnFormula>
    </tableColumn>
    <tableColumn id="16" xr3:uid="{00000000-0010-0000-0100-000010000000}" name="Column1" dataDxfId="46" totalsRowDxfId="45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Paid Out" altTextSummary="Cash payouts for 12 months starting with the first month of the fiscal year along with a calculated grand total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écaissements2" displayName="Décaissements2" ref="B57:S63" headerRowCount="0" totalsRowCount="1" headerRowDxfId="44" dataDxfId="43" totalsRowDxfId="42">
  <tableColumns count="18">
    <tableColumn id="1" xr3:uid="{00000000-0010-0000-0200-000001000000}" name="Items" totalsRowLabel="Total" headerRowDxfId="41" dataDxfId="40" totalsRowDxfId="39"/>
    <tableColumn id="17" xr3:uid="{00000000-0010-0000-0200-000011000000}" name="Column2" headerRowDxfId="38" dataDxfId="37" totalsRowDxfId="36"/>
    <tableColumn id="2" xr3:uid="{00000000-0010-0000-0200-000002000000}" name="Période 0" totalsRowFunction="sum" dataDxfId="35" totalsRowDxfId="34"/>
    <tableColumn id="3" xr3:uid="{00000000-0010-0000-0200-000003000000}" name="Période 1" totalsRowFunction="sum" dataDxfId="33" totalsRowDxfId="32"/>
    <tableColumn id="4" xr3:uid="{00000000-0010-0000-0200-000004000000}" name="Période 2" totalsRowFunction="sum" dataDxfId="31" totalsRowDxfId="30"/>
    <tableColumn id="5" xr3:uid="{00000000-0010-0000-0200-000005000000}" name="Période 3" totalsRowFunction="sum" dataDxfId="29" totalsRowDxfId="28"/>
    <tableColumn id="6" xr3:uid="{00000000-0010-0000-0200-000006000000}" name="Période 4" totalsRowFunction="sum" dataDxfId="27" totalsRowDxfId="26"/>
    <tableColumn id="7" xr3:uid="{00000000-0010-0000-0200-000007000000}" name="Période 5" totalsRowFunction="sum" dataDxfId="25" totalsRowDxfId="24"/>
    <tableColumn id="8" xr3:uid="{00000000-0010-0000-0200-000008000000}" name="Période 6" totalsRowFunction="sum" dataDxfId="23" totalsRowDxfId="22"/>
    <tableColumn id="9" xr3:uid="{00000000-0010-0000-0200-000009000000}" name="Période 7" totalsRowFunction="sum" dataDxfId="21" totalsRowDxfId="20"/>
    <tableColumn id="10" xr3:uid="{00000000-0010-0000-0200-00000A000000}" name="Période 8" totalsRowFunction="sum" dataDxfId="19" totalsRowDxfId="18"/>
    <tableColumn id="11" xr3:uid="{00000000-0010-0000-0200-00000B000000}" name="Période 9" totalsRowFunction="sum" dataDxfId="17" totalsRowDxfId="16"/>
    <tableColumn id="12" xr3:uid="{00000000-0010-0000-0200-00000C000000}" name="Période 10" totalsRowFunction="sum" dataDxfId="15" totalsRowDxfId="14"/>
    <tableColumn id="13" xr3:uid="{00000000-0010-0000-0200-00000D000000}" name="Période 11" totalsRowFunction="sum" dataDxfId="13" totalsRowDxfId="12"/>
    <tableColumn id="14" xr3:uid="{00000000-0010-0000-0200-00000E000000}" name="Période 12" totalsRowFunction="sum" dataDxfId="11" totalsRowDxfId="10"/>
    <tableColumn id="18" xr3:uid="{00000000-0010-0000-0200-000012000000}" name="Column3" dataDxfId="9" totalsRowDxfId="8"/>
    <tableColumn id="15" xr3:uid="{00000000-0010-0000-0200-00000F000000}" name="Total" totalsRowFunction="sum" dataDxfId="7" totalsRowDxfId="6">
      <calculatedColumnFormula>SUM(Décaissements2[[#This Row],[Période 0]:[Période 12]])</calculatedColumnFormula>
    </tableColumn>
    <tableColumn id="16" xr3:uid="{00000000-0010-0000-0200-000010000000}" name="Column1" dataDxfId="5" totalsRowDxfId="4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Paid Out (Non P&amp;L)" altTextSummary="Cash receipts (non P&amp;L) for 12 months starting with the first month of the fiscal year along with a calculated grand total."/>
    </ext>
  </extLst>
</table>
</file>

<file path=xl/theme/theme1.xml><?xml version="1.0" encoding="utf-8"?>
<a:theme xmlns:a="http://schemas.openxmlformats.org/drawingml/2006/main" name="Office Theme">
  <a:themeElements>
    <a:clrScheme name="Cash Flow Statement">
      <a:dk1>
        <a:sysClr val="windowText" lastClr="000000"/>
      </a:dk1>
      <a:lt1>
        <a:sysClr val="window" lastClr="FFFFFF"/>
      </a:lt1>
      <a:dk2>
        <a:srgbClr val="313F55"/>
      </a:dk2>
      <a:lt2>
        <a:srgbClr val="F2F2F2"/>
      </a:lt2>
      <a:accent1>
        <a:srgbClr val="308DA2"/>
      </a:accent1>
      <a:accent2>
        <a:srgbClr val="EB7A20"/>
      </a:accent2>
      <a:accent3>
        <a:srgbClr val="009D00"/>
      </a:accent3>
      <a:accent4>
        <a:srgbClr val="9D4CA4"/>
      </a:accent4>
      <a:accent5>
        <a:srgbClr val="FFC000"/>
      </a:accent5>
      <a:accent6>
        <a:srgbClr val="DC3220"/>
      </a:accent6>
      <a:hlink>
        <a:srgbClr val="1AA2B5"/>
      </a:hlink>
      <a:folHlink>
        <a:srgbClr val="9D4CA4"/>
      </a:folHlink>
    </a:clrScheme>
    <a:fontScheme name="Cash Flow Statement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BC5C-C4D4-5046-ADC8-61979A636C27}">
  <sheetPr>
    <tabColor theme="4"/>
  </sheetPr>
  <dimension ref="A1:AG80"/>
  <sheetViews>
    <sheetView tabSelected="1" workbookViewId="0">
      <selection activeCell="M48" sqref="M48"/>
    </sheetView>
  </sheetViews>
  <sheetFormatPr baseColWidth="10" defaultRowHeight="13" x14ac:dyDescent="0.15"/>
  <cols>
    <col min="13" max="13" width="20" customWidth="1"/>
  </cols>
  <sheetData>
    <row r="1" spans="1:33" x14ac:dyDescent="0.1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spans="1:33" x14ac:dyDescent="0.1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</row>
    <row r="4" spans="1:33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</row>
    <row r="5" spans="1:33" x14ac:dyDescent="0.1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x14ac:dyDescent="0.1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x14ac:dyDescent="0.1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</row>
    <row r="8" spans="1:33" x14ac:dyDescent="0.1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</row>
    <row r="9" spans="1:33" x14ac:dyDescent="0.1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</row>
    <row r="10" spans="1:33" x14ac:dyDescent="0.1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</row>
    <row r="11" spans="1:33" x14ac:dyDescent="0.1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</row>
    <row r="12" spans="1:33" x14ac:dyDescent="0.1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</row>
    <row r="13" spans="1:33" x14ac:dyDescent="0.1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</row>
    <row r="14" spans="1:33" ht="45" x14ac:dyDescent="0.45">
      <c r="A14" s="62"/>
      <c r="B14" s="62"/>
      <c r="C14" s="62"/>
      <c r="D14" s="62"/>
      <c r="E14" s="67" t="s">
        <v>55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</row>
    <row r="15" spans="1:33" x14ac:dyDescent="0.1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</row>
    <row r="16" spans="1:33" x14ac:dyDescent="0.1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</row>
    <row r="17" spans="1:33" x14ac:dyDescent="0.1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</row>
    <row r="18" spans="1:33" x14ac:dyDescent="0.1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</row>
    <row r="19" spans="1:33" x14ac:dyDescent="0.1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</row>
    <row r="20" spans="1:33" x14ac:dyDescent="0.1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</row>
    <row r="21" spans="1:33" x14ac:dyDescent="0.1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</row>
    <row r="22" spans="1:33" x14ac:dyDescent="0.1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</row>
    <row r="23" spans="1:33" x14ac:dyDescent="0.1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</row>
    <row r="24" spans="1:33" x14ac:dyDescent="0.1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</row>
    <row r="25" spans="1:33" x14ac:dyDescent="0.1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</row>
    <row r="26" spans="1:33" x14ac:dyDescent="0.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</row>
    <row r="27" spans="1:33" x14ac:dyDescent="0.1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</row>
    <row r="28" spans="1:33" x14ac:dyDescent="0.1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</row>
    <row r="29" spans="1:33" x14ac:dyDescent="0.1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</row>
    <row r="30" spans="1:33" x14ac:dyDescent="0.1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</row>
    <row r="31" spans="1:33" x14ac:dyDescent="0.1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</row>
    <row r="32" spans="1:33" x14ac:dyDescent="0.1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</row>
    <row r="33" spans="1:33" x14ac:dyDescent="0.1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</row>
    <row r="34" spans="1:33" x14ac:dyDescent="0.1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</row>
    <row r="35" spans="1:33" x14ac:dyDescent="0.1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</row>
    <row r="36" spans="1:33" x14ac:dyDescent="0.1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</row>
    <row r="37" spans="1:33" ht="31" x14ac:dyDescent="0.15">
      <c r="A37" s="62"/>
      <c r="B37" s="62"/>
      <c r="C37" s="62"/>
      <c r="D37" s="62"/>
      <c r="E37" s="62"/>
      <c r="F37" s="71"/>
      <c r="G37" s="73" t="s">
        <v>57</v>
      </c>
      <c r="H37" s="73"/>
      <c r="I37" s="73"/>
      <c r="J37" s="73"/>
      <c r="K37" s="73"/>
      <c r="L37" s="73"/>
      <c r="M37" s="73"/>
      <c r="N37" s="73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</row>
    <row r="38" spans="1:33" ht="19" x14ac:dyDescent="0.15">
      <c r="A38" s="62"/>
      <c r="B38" s="62"/>
      <c r="C38" s="62"/>
      <c r="D38" s="72"/>
      <c r="E38" s="72" t="s">
        <v>58</v>
      </c>
      <c r="F38" s="62"/>
      <c r="G38" s="7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</row>
    <row r="39" spans="1:33" x14ac:dyDescent="0.1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</row>
    <row r="40" spans="1:33" x14ac:dyDescent="0.1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</row>
    <row r="41" spans="1:33" x14ac:dyDescent="0.1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</row>
    <row r="42" spans="1:33" x14ac:dyDescent="0.1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</row>
    <row r="43" spans="1:33" x14ac:dyDescent="0.1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</row>
    <row r="44" spans="1:33" x14ac:dyDescent="0.1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</row>
    <row r="45" spans="1:33" x14ac:dyDescent="0.1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</row>
    <row r="46" spans="1:33" x14ac:dyDescent="0.1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</row>
    <row r="47" spans="1:33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</row>
    <row r="48" spans="1:33" x14ac:dyDescent="0.1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</row>
    <row r="49" spans="1:33" x14ac:dyDescent="0.1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</row>
    <row r="50" spans="1:33" x14ac:dyDescent="0.1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</row>
    <row r="51" spans="1:33" x14ac:dyDescent="0.1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</row>
    <row r="52" spans="1:33" x14ac:dyDescent="0.1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</row>
    <row r="53" spans="1:33" x14ac:dyDescent="0.1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</row>
    <row r="54" spans="1:33" x14ac:dyDescent="0.1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</row>
    <row r="55" spans="1:33" x14ac:dyDescent="0.1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</row>
    <row r="56" spans="1:33" x14ac:dyDescent="0.1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</row>
    <row r="57" spans="1:33" x14ac:dyDescent="0.1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</row>
    <row r="58" spans="1:33" x14ac:dyDescent="0.1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</row>
    <row r="59" spans="1:33" x14ac:dyDescent="0.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</row>
    <row r="60" spans="1:33" x14ac:dyDescent="0.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</row>
    <row r="61" spans="1:33" x14ac:dyDescent="0.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</row>
    <row r="62" spans="1:33" x14ac:dyDescent="0.1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</row>
    <row r="63" spans="1:33" x14ac:dyDescent="0.1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</row>
    <row r="64" spans="1:33" x14ac:dyDescent="0.1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</row>
    <row r="65" spans="1:33" x14ac:dyDescent="0.1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</row>
    <row r="66" spans="1:33" x14ac:dyDescent="0.1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</row>
    <row r="67" spans="1:33" x14ac:dyDescent="0.1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</row>
    <row r="68" spans="1:33" x14ac:dyDescent="0.1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</row>
    <row r="69" spans="1:33" x14ac:dyDescent="0.1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</row>
    <row r="70" spans="1:33" x14ac:dyDescent="0.1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</row>
    <row r="71" spans="1:33" x14ac:dyDescent="0.1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</row>
    <row r="72" spans="1:33" x14ac:dyDescent="0.1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</row>
    <row r="73" spans="1:33" x14ac:dyDescent="0.1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</row>
    <row r="74" spans="1:33" x14ac:dyDescent="0.1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</row>
    <row r="75" spans="1:33" x14ac:dyDescent="0.1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</row>
    <row r="76" spans="1:33" x14ac:dyDescent="0.1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</row>
    <row r="77" spans="1:33" x14ac:dyDescent="0.1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</row>
    <row r="78" spans="1:33" x14ac:dyDescent="0.1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</row>
    <row r="79" spans="1:33" x14ac:dyDescent="0.1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</row>
    <row r="80" spans="1:33" x14ac:dyDescent="0.1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</row>
  </sheetData>
  <mergeCells count="1">
    <mergeCell ref="E14:O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AC65"/>
  <sheetViews>
    <sheetView showGridLines="0" zoomScale="85" zoomScaleNormal="85" workbookViewId="0">
      <pane ySplit="3" topLeftCell="A4" activePane="bottomLeft" state="frozen"/>
      <selection pane="bottomLeft" activeCell="AE25" sqref="AE25"/>
    </sheetView>
  </sheetViews>
  <sheetFormatPr baseColWidth="10" defaultColWidth="9" defaultRowHeight="17.25" customHeight="1" x14ac:dyDescent="0.15"/>
  <cols>
    <col min="1" max="1" width="2.1640625" customWidth="1"/>
    <col min="2" max="2" width="50.1640625" style="8" bestFit="1" customWidth="1"/>
    <col min="3" max="3" width="2.83203125" hidden="1" customWidth="1"/>
    <col min="4" max="4" width="12.6640625" customWidth="1"/>
    <col min="5" max="16" width="14.6640625" customWidth="1"/>
    <col min="17" max="17" width="2.83203125" hidden="1" customWidth="1"/>
    <col min="18" max="18" width="16.1640625" customWidth="1"/>
    <col min="19" max="28" width="0" hidden="1" customWidth="1"/>
  </cols>
  <sheetData>
    <row r="1" spans="2:29" ht="43" customHeight="1" x14ac:dyDescent="0.15">
      <c r="B1" s="5" t="e" vm="1">
        <v>#VALUE!</v>
      </c>
      <c r="C1" s="3"/>
      <c r="D1" s="4" t="s">
        <v>56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29" ht="25.5" customHeight="1" x14ac:dyDescent="0.25">
      <c r="B2" s="61" t="s">
        <v>6</v>
      </c>
      <c r="C2" s="15"/>
      <c r="D2" s="16"/>
      <c r="E2" s="53" t="str">
        <f>UPPER(TEXT(Débutexercicecomptable,"mmm"))</f>
        <v>JANV</v>
      </c>
      <c r="F2" s="53" t="str">
        <f>UPPER(TEXT(EOMONTH(Débutexercicecomptable,1),"mmm"))</f>
        <v>FÉVR</v>
      </c>
      <c r="G2" s="53" t="str">
        <f>UPPER(TEXT(EOMONTH(Débutexercicecomptable,2),"mmm"))</f>
        <v>MARS</v>
      </c>
      <c r="H2" s="53" t="str">
        <f>UPPER(TEXT(EOMONTH(Débutexercicecomptable,3),"mmm"))</f>
        <v>AVR</v>
      </c>
      <c r="I2" s="53" t="str">
        <f>UPPER(TEXT(EOMONTH(Débutexercicecomptable,4),"mmm"))</f>
        <v>MAI</v>
      </c>
      <c r="J2" s="53" t="str">
        <f>UPPER(TEXT(EOMONTH(Débutexercicecomptable,5),"mmm"))</f>
        <v>JUIN</v>
      </c>
      <c r="K2" s="53" t="str">
        <f>UPPER(TEXT(EOMONTH(Débutexercicecomptable,6),"mmm"))</f>
        <v>JUIL</v>
      </c>
      <c r="L2" s="53" t="str">
        <f>UPPER(TEXT(EOMONTH(Débutexercicecomptable,7),"mmm"))</f>
        <v>AOÛT</v>
      </c>
      <c r="M2" s="53" t="str">
        <f>UPPER(TEXT(EOMONTH(Débutexercicecomptable,8),"mmm"))</f>
        <v>SEPT</v>
      </c>
      <c r="N2" s="53" t="str">
        <f>UPPER(TEXT(EOMONTH(Débutexercicecomptable,9),"mmm"))</f>
        <v>OCT</v>
      </c>
      <c r="O2" s="53" t="str">
        <f>UPPER(TEXT(EOMONTH(Débutexercicecomptable,10),"mmm"))</f>
        <v>NOV</v>
      </c>
      <c r="P2" s="53" t="str">
        <f>UPPER(TEXT(EOMONTH(Débutexercicecomptable,11),"mmm"))</f>
        <v>DÉC</v>
      </c>
      <c r="Q2" s="18"/>
      <c r="R2" s="19" t="s">
        <v>4</v>
      </c>
      <c r="S2" s="8"/>
    </row>
    <row r="3" spans="2:29" ht="12.5" customHeight="1" x14ac:dyDescent="0.15">
      <c r="B3" s="60">
        <v>45292</v>
      </c>
      <c r="C3" s="15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0"/>
      <c r="R3" s="16" t="s">
        <v>53</v>
      </c>
      <c r="S3" s="8"/>
    </row>
    <row r="4" spans="2:29" ht="17.25" customHeight="1" x14ac:dyDescent="0.15">
      <c r="B4" s="6"/>
      <c r="C4" s="8"/>
      <c r="D4" s="21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  <c r="R4" s="24"/>
      <c r="S4" s="8"/>
    </row>
    <row r="5" spans="2:29" ht="17.25" customHeight="1" thickBot="1" x14ac:dyDescent="0.2">
      <c r="B5" s="7" t="s">
        <v>0</v>
      </c>
      <c r="C5" s="25"/>
      <c r="D5" s="26">
        <v>100</v>
      </c>
      <c r="E5" s="26">
        <f>D65</f>
        <v>100</v>
      </c>
      <c r="F5" s="26">
        <f t="shared" ref="F5:P5" si="0">E65</f>
        <v>100</v>
      </c>
      <c r="G5" s="27">
        <f t="shared" si="0"/>
        <v>100</v>
      </c>
      <c r="H5" s="28">
        <f t="shared" si="0"/>
        <v>100</v>
      </c>
      <c r="I5" s="26">
        <f t="shared" si="0"/>
        <v>100</v>
      </c>
      <c r="J5" s="26">
        <f t="shared" si="0"/>
        <v>100</v>
      </c>
      <c r="K5" s="26">
        <f t="shared" si="0"/>
        <v>100</v>
      </c>
      <c r="L5" s="26">
        <f t="shared" si="0"/>
        <v>100</v>
      </c>
      <c r="M5" s="26">
        <f t="shared" si="0"/>
        <v>100</v>
      </c>
      <c r="N5" s="26">
        <f t="shared" si="0"/>
        <v>100</v>
      </c>
      <c r="O5" s="26">
        <f t="shared" si="0"/>
        <v>100</v>
      </c>
      <c r="P5" s="27">
        <f t="shared" si="0"/>
        <v>100</v>
      </c>
      <c r="Q5" s="29"/>
      <c r="R5" s="28">
        <f>P5</f>
        <v>100</v>
      </c>
      <c r="S5" s="30"/>
      <c r="AC5" s="2"/>
    </row>
    <row r="6" spans="2:29" ht="17.25" customHeight="1" x14ac:dyDescent="0.15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31"/>
      <c r="R6" s="8"/>
      <c r="S6" s="8"/>
    </row>
    <row r="7" spans="2:29" ht="17.25" customHeight="1" x14ac:dyDescent="0.15">
      <c r="B7" s="13" t="s">
        <v>11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1"/>
      <c r="R7" s="8"/>
      <c r="S7" s="8"/>
    </row>
    <row r="8" spans="2:29" ht="17.25" customHeight="1" x14ac:dyDescent="0.1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2:29" ht="17.25" customHeight="1" x14ac:dyDescent="0.15">
      <c r="B9" s="9" t="s">
        <v>1</v>
      </c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  <c r="R9" s="34">
        <f>SUM(Encaissements[[#This Row],[Période 0]:[Période 12]])</f>
        <v>0</v>
      </c>
      <c r="S9" s="8"/>
    </row>
    <row r="10" spans="2:29" ht="17.25" customHeight="1" x14ac:dyDescent="0.15">
      <c r="B10" s="9" t="s">
        <v>10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/>
      <c r="R10" s="34">
        <f>SUM(Encaissements[[#This Row],[Période 0]:[Période 12]])</f>
        <v>0</v>
      </c>
      <c r="S10" s="8"/>
    </row>
    <row r="11" spans="2:29" ht="17.25" customHeight="1" x14ac:dyDescent="0.15">
      <c r="B11" s="9" t="s">
        <v>15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  <c r="R11" s="34">
        <f>SUM(Encaissements[[#This Row],[Période 0]:[Période 12]])</f>
        <v>0</v>
      </c>
      <c r="S11" s="8"/>
    </row>
    <row r="12" spans="2:29" ht="17.25" customHeight="1" x14ac:dyDescent="0.15">
      <c r="B12" s="9" t="s">
        <v>16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  <c r="R12" s="34">
        <f>SUM(Encaissements[[#This Row],[Période 0]:[Période 12]])</f>
        <v>0</v>
      </c>
      <c r="S12" s="8"/>
    </row>
    <row r="13" spans="2:29" ht="17.25" customHeight="1" x14ac:dyDescent="0.15">
      <c r="B13" s="9" t="s">
        <v>14</v>
      </c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/>
      <c r="R13" s="34">
        <f>SUM(Encaissements[[#This Row],[Période 0]:[Période 12]])</f>
        <v>0</v>
      </c>
      <c r="S13" s="8"/>
    </row>
    <row r="14" spans="2:29" ht="17.25" customHeight="1" x14ac:dyDescent="0.15">
      <c r="B14" s="9" t="s">
        <v>13</v>
      </c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/>
      <c r="R14" s="34">
        <f>SUM(Encaissements[[#This Row],[Période 0]:[Période 12]])</f>
        <v>0</v>
      </c>
      <c r="S14" s="8"/>
    </row>
    <row r="15" spans="2:29" ht="17.25" customHeight="1" x14ac:dyDescent="0.15">
      <c r="B15" s="9" t="s">
        <v>54</v>
      </c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3"/>
      <c r="R15" s="34">
        <f>SUM(Encaissements[[#This Row],[Période 0]:[Période 12]])</f>
        <v>0</v>
      </c>
      <c r="S15" s="8"/>
    </row>
    <row r="16" spans="2:29" ht="17.25" customHeight="1" x14ac:dyDescent="0.15">
      <c r="B16" s="9" t="s">
        <v>12</v>
      </c>
      <c r="C16" s="3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/>
      <c r="R16" s="34">
        <f>SUM(Encaissements[[#This Row],[Période 0]:[Période 12]])</f>
        <v>0</v>
      </c>
      <c r="S16" s="8"/>
    </row>
    <row r="17" spans="2:29" ht="17.25" customHeight="1" thickBot="1" x14ac:dyDescent="0.2">
      <c r="B17" s="10" t="s">
        <v>17</v>
      </c>
      <c r="C17" s="36"/>
      <c r="D17" s="37">
        <f>SUBTOTAL(109,Encaissements[Période 0])</f>
        <v>0</v>
      </c>
      <c r="E17" s="37">
        <f>SUBTOTAL(109,Encaissements[Période 1])</f>
        <v>0</v>
      </c>
      <c r="F17" s="37">
        <f>SUBTOTAL(109,Encaissements[Période 2])</f>
        <v>0</v>
      </c>
      <c r="G17" s="37">
        <f>SUBTOTAL(109,Encaissements[Période 3])</f>
        <v>0</v>
      </c>
      <c r="H17" s="37">
        <f>SUBTOTAL(109,Encaissements[Période 4])</f>
        <v>0</v>
      </c>
      <c r="I17" s="37">
        <f>SUBTOTAL(109,Encaissements[Période 5])</f>
        <v>0</v>
      </c>
      <c r="J17" s="37">
        <f>SUBTOTAL(109,Encaissements[Période 6])</f>
        <v>0</v>
      </c>
      <c r="K17" s="37">
        <f>SUBTOTAL(109,Encaissements[Période 7])</f>
        <v>0</v>
      </c>
      <c r="L17" s="37">
        <f>SUBTOTAL(109,Encaissements[Période 8])</f>
        <v>0</v>
      </c>
      <c r="M17" s="37">
        <f>SUBTOTAL(109,Encaissements[Période 9])</f>
        <v>0</v>
      </c>
      <c r="N17" s="37">
        <f>SUBTOTAL(109,Encaissements[Période 10])</f>
        <v>0</v>
      </c>
      <c r="O17" s="37">
        <f>SUBTOTAL(109,Encaissements[Période 11])</f>
        <v>0</v>
      </c>
      <c r="P17" s="37">
        <f>SUBTOTAL(109,Encaissements[Période 12])</f>
        <v>0</v>
      </c>
      <c r="Q17" s="38"/>
      <c r="R17" s="37">
        <f>SUBTOTAL(109,Encaissements[Total])</f>
        <v>0</v>
      </c>
      <c r="S17" s="8"/>
    </row>
    <row r="18" spans="2:29" ht="17.25" customHeight="1" thickTop="1" thickBot="1" x14ac:dyDescent="0.2">
      <c r="B18" s="11" t="s">
        <v>2</v>
      </c>
      <c r="C18" s="39"/>
      <c r="D18" s="26">
        <f>D5+SUM(Encaissements[Période 0])</f>
        <v>100</v>
      </c>
      <c r="E18" s="27">
        <f>E5+SUM(Encaissements[Période 1])</f>
        <v>100</v>
      </c>
      <c r="F18" s="28">
        <f>F5+SUM(Encaissements[Période 2])</f>
        <v>100</v>
      </c>
      <c r="G18" s="26">
        <f>G5+SUM(Encaissements[Période 3])</f>
        <v>100</v>
      </c>
      <c r="H18" s="26">
        <f>H5+SUM(Encaissements[Période 4])</f>
        <v>100</v>
      </c>
      <c r="I18" s="26">
        <f>I5+SUM(Encaissements[Période 5])</f>
        <v>100</v>
      </c>
      <c r="J18" s="26">
        <f>J5+SUM(Encaissements[Période 6])</f>
        <v>100</v>
      </c>
      <c r="K18" s="26">
        <f>K5+SUM(Encaissements[Période 7])</f>
        <v>100</v>
      </c>
      <c r="L18" s="26">
        <f>L5+SUM(Encaissements[Période 8])</f>
        <v>100</v>
      </c>
      <c r="M18" s="26">
        <f>M5+SUM(Encaissements[Période 9])</f>
        <v>100</v>
      </c>
      <c r="N18" s="26">
        <f>N5+SUM(Encaissements[Période 10])</f>
        <v>100</v>
      </c>
      <c r="O18" s="27">
        <f>O5+SUM(Encaissements[Période 11])</f>
        <v>100</v>
      </c>
      <c r="P18" s="28">
        <f>P5+SUM(Encaissements[Période 12])</f>
        <v>100</v>
      </c>
      <c r="Q18" s="40"/>
      <c r="R18" s="26">
        <f>R5+SUM(Encaissements[Total])</f>
        <v>100</v>
      </c>
      <c r="S18" s="41"/>
      <c r="AC18" s="2"/>
    </row>
    <row r="19" spans="2:29" ht="17.25" customHeight="1" x14ac:dyDescent="0.15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</row>
    <row r="20" spans="2:29" ht="17.25" customHeight="1" x14ac:dyDescent="0.2">
      <c r="B20" s="14" t="s">
        <v>49</v>
      </c>
      <c r="C20" s="31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31"/>
      <c r="R20" s="8"/>
      <c r="S20" s="8"/>
    </row>
    <row r="21" spans="2:29" ht="17.25" customHeight="1" x14ac:dyDescent="0.1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2:29" ht="17.25" customHeight="1" x14ac:dyDescent="0.15">
      <c r="B22" s="12" t="s">
        <v>7</v>
      </c>
      <c r="C22" s="3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38"/>
      <c r="R22" s="43">
        <f>SUM(Décaissements[[#This Row],[Période 0]:[Période 12]])</f>
        <v>0</v>
      </c>
      <c r="S22" s="44"/>
    </row>
    <row r="23" spans="2:29" ht="17.25" customHeight="1" x14ac:dyDescent="0.15">
      <c r="B23" s="12" t="s">
        <v>8</v>
      </c>
      <c r="C23" s="3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38"/>
      <c r="R23" s="43">
        <f>SUM(Décaissements[[#This Row],[Période 0]:[Période 12]])</f>
        <v>0</v>
      </c>
      <c r="S23" s="44"/>
    </row>
    <row r="24" spans="2:29" ht="17.25" customHeight="1" x14ac:dyDescent="0.15">
      <c r="B24" s="12" t="s">
        <v>9</v>
      </c>
      <c r="C24" s="3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38"/>
      <c r="R24" s="43">
        <f>SUM(Décaissements[[#This Row],[Période 0]:[Période 12]])</f>
        <v>0</v>
      </c>
      <c r="S24" s="44"/>
    </row>
    <row r="25" spans="2:29" ht="17.25" customHeight="1" x14ac:dyDescent="0.15">
      <c r="B25" s="12" t="s">
        <v>20</v>
      </c>
      <c r="C25" s="3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38"/>
      <c r="R25" s="43">
        <f>SUM(Décaissements[[#This Row],[Période 0]:[Période 12]])</f>
        <v>0</v>
      </c>
      <c r="S25" s="44"/>
    </row>
    <row r="26" spans="2:29" ht="17.25" customHeight="1" x14ac:dyDescent="0.15">
      <c r="B26" s="12" t="s">
        <v>21</v>
      </c>
      <c r="C26" s="3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38"/>
      <c r="R26" s="43">
        <f>SUM(Décaissements[[#This Row],[Période 0]:[Période 12]])</f>
        <v>0</v>
      </c>
      <c r="S26" s="44"/>
    </row>
    <row r="27" spans="2:29" ht="17.25" customHeight="1" x14ac:dyDescent="0.15">
      <c r="B27" s="12" t="s">
        <v>18</v>
      </c>
      <c r="C27" s="3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38"/>
      <c r="R27" s="43">
        <f>SUM(Décaissements[[#This Row],[Période 0]:[Période 12]])</f>
        <v>0</v>
      </c>
      <c r="S27" s="44"/>
    </row>
    <row r="28" spans="2:29" ht="17.25" customHeight="1" x14ac:dyDescent="0.15">
      <c r="B28" s="12" t="s">
        <v>19</v>
      </c>
      <c r="C28" s="3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38"/>
      <c r="R28" s="43">
        <f>SUM(Décaissements[[#This Row],[Période 0]:[Période 12]])</f>
        <v>0</v>
      </c>
      <c r="S28" s="44"/>
    </row>
    <row r="29" spans="2:29" ht="17.25" customHeight="1" x14ac:dyDescent="0.15">
      <c r="B29" s="12" t="s">
        <v>22</v>
      </c>
      <c r="C29" s="3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38"/>
      <c r="R29" s="43">
        <f>SUM(Décaissements[[#This Row],[Période 0]:[Période 12]])</f>
        <v>0</v>
      </c>
      <c r="S29" s="44"/>
    </row>
    <row r="30" spans="2:29" ht="17.25" customHeight="1" x14ac:dyDescent="0.15">
      <c r="B30" s="12" t="s">
        <v>23</v>
      </c>
      <c r="C30" s="3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38"/>
      <c r="R30" s="43">
        <f>SUM(Décaissements[[#This Row],[Période 0]:[Période 12]])</f>
        <v>0</v>
      </c>
      <c r="S30" s="44"/>
    </row>
    <row r="31" spans="2:29" ht="17.25" customHeight="1" x14ac:dyDescent="0.15">
      <c r="B31" s="12" t="s">
        <v>24</v>
      </c>
      <c r="C31" s="3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38"/>
      <c r="R31" s="43">
        <f>SUM(Décaissements[[#This Row],[Période 0]:[Période 12]])</f>
        <v>0</v>
      </c>
      <c r="S31" s="44"/>
    </row>
    <row r="32" spans="2:29" ht="17.25" customHeight="1" x14ac:dyDescent="0.15">
      <c r="B32" s="12" t="s">
        <v>25</v>
      </c>
      <c r="C32" s="3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38"/>
      <c r="R32" s="43">
        <f>SUM(Décaissements[[#This Row],[Période 0]:[Période 12]])</f>
        <v>0</v>
      </c>
      <c r="S32" s="44"/>
    </row>
    <row r="33" spans="2:19" ht="17.25" customHeight="1" x14ac:dyDescent="0.15">
      <c r="B33" s="12" t="s">
        <v>17</v>
      </c>
      <c r="C33" s="3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38"/>
      <c r="R33" s="43">
        <f>SUM(Décaissements[[#This Row],[Période 0]:[Période 12]])</f>
        <v>0</v>
      </c>
      <c r="S33" s="44"/>
    </row>
    <row r="34" spans="2:19" ht="17.25" customHeight="1" x14ac:dyDescent="0.15">
      <c r="B34" s="12" t="s">
        <v>27</v>
      </c>
      <c r="C34" s="3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38"/>
      <c r="R34" s="43">
        <f>SUM(Décaissements[[#This Row],[Période 0]:[Période 12]])</f>
        <v>0</v>
      </c>
      <c r="S34" s="44"/>
    </row>
    <row r="35" spans="2:19" ht="17.25" customHeight="1" x14ac:dyDescent="0.15">
      <c r="B35" s="12" t="s">
        <v>28</v>
      </c>
      <c r="C35" s="3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38"/>
      <c r="R35" s="43">
        <f>SUM(Décaissements[[#This Row],[Période 0]:[Période 12]])</f>
        <v>0</v>
      </c>
      <c r="S35" s="44"/>
    </row>
    <row r="36" spans="2:19" ht="17.25" customHeight="1" x14ac:dyDescent="0.15">
      <c r="B36" s="12" t="s">
        <v>29</v>
      </c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38"/>
      <c r="R36" s="43">
        <f>SUM(Décaissements[[#This Row],[Période 0]:[Période 12]])</f>
        <v>0</v>
      </c>
      <c r="S36" s="44"/>
    </row>
    <row r="37" spans="2:19" ht="17.25" customHeight="1" x14ac:dyDescent="0.15">
      <c r="B37" s="12" t="s">
        <v>30</v>
      </c>
      <c r="C37" s="3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38"/>
      <c r="R37" s="43">
        <f>SUM(Décaissements[[#This Row],[Période 0]:[Période 12]])</f>
        <v>0</v>
      </c>
      <c r="S37" s="44"/>
    </row>
    <row r="38" spans="2:19" ht="17.25" customHeight="1" x14ac:dyDescent="0.15">
      <c r="B38" s="12" t="s">
        <v>33</v>
      </c>
      <c r="C38" s="3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38"/>
      <c r="R38" s="43">
        <f>SUM(Décaissements[[#This Row],[Période 0]:[Période 12]])</f>
        <v>0</v>
      </c>
      <c r="S38" s="44"/>
    </row>
    <row r="39" spans="2:19" ht="17.25" customHeight="1" x14ac:dyDescent="0.15">
      <c r="B39" s="12" t="s">
        <v>32</v>
      </c>
      <c r="C39" s="3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38"/>
      <c r="R39" s="43">
        <f>SUM(Décaissements[[#This Row],[Période 0]:[Période 12]])</f>
        <v>0</v>
      </c>
      <c r="S39" s="44"/>
    </row>
    <row r="40" spans="2:19" ht="17.25" customHeight="1" x14ac:dyDescent="0.15">
      <c r="B40" s="12" t="s">
        <v>34</v>
      </c>
      <c r="C40" s="3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38"/>
      <c r="R40" s="43">
        <f>SUM(Décaissements[[#This Row],[Période 0]:[Période 12]])</f>
        <v>0</v>
      </c>
      <c r="S40" s="44"/>
    </row>
    <row r="41" spans="2:19" ht="17.25" customHeight="1" x14ac:dyDescent="0.15">
      <c r="B41" s="12" t="s">
        <v>35</v>
      </c>
      <c r="C41" s="31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5"/>
      <c r="R41" s="43">
        <f>SUM(Décaissements[[#This Row],[Période 0]:[Période 12]])</f>
        <v>0</v>
      </c>
      <c r="S41" s="44"/>
    </row>
    <row r="42" spans="2:19" ht="17.25" customHeight="1" x14ac:dyDescent="0.15">
      <c r="B42" s="12" t="s">
        <v>37</v>
      </c>
      <c r="C42" s="3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5"/>
      <c r="R42" s="43">
        <f>SUM(Décaissements[[#This Row],[Période 0]:[Période 12]])</f>
        <v>0</v>
      </c>
      <c r="S42" s="44"/>
    </row>
    <row r="43" spans="2:19" ht="17.25" customHeight="1" x14ac:dyDescent="0.15">
      <c r="B43" s="12" t="s">
        <v>36</v>
      </c>
      <c r="C43" s="3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5"/>
      <c r="R43" s="43">
        <f>SUM(Décaissements[[#This Row],[Période 0]:[Période 12]])</f>
        <v>0</v>
      </c>
      <c r="S43" s="44"/>
    </row>
    <row r="44" spans="2:19" ht="17.25" customHeight="1" x14ac:dyDescent="0.15">
      <c r="B44" s="12" t="s">
        <v>38</v>
      </c>
      <c r="C44" s="3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5"/>
      <c r="R44" s="43">
        <f>SUM(Décaissements[[#This Row],[Période 0]:[Période 12]])</f>
        <v>0</v>
      </c>
      <c r="S44" s="44"/>
    </row>
    <row r="45" spans="2:19" ht="17.25" customHeight="1" x14ac:dyDescent="0.15">
      <c r="B45" s="12" t="s">
        <v>39</v>
      </c>
      <c r="C45" s="3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5"/>
      <c r="R45" s="43">
        <f>SUM(Décaissements[[#This Row],[Période 0]:[Période 12]])</f>
        <v>0</v>
      </c>
      <c r="S45" s="44"/>
    </row>
    <row r="46" spans="2:19" ht="17.25" customHeight="1" x14ac:dyDescent="0.15">
      <c r="B46" s="12" t="s">
        <v>40</v>
      </c>
      <c r="C46" s="31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5"/>
      <c r="R46" s="43">
        <f>SUM(Décaissements[[#This Row],[Période 0]:[Période 12]])</f>
        <v>0</v>
      </c>
      <c r="S46" s="44"/>
    </row>
    <row r="47" spans="2:19" ht="17.25" customHeight="1" x14ac:dyDescent="0.15">
      <c r="B47" s="12" t="s">
        <v>41</v>
      </c>
      <c r="C47" s="3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5"/>
      <c r="R47" s="43">
        <f>SUM(Décaissements[[#This Row],[Période 0]:[Période 12]])</f>
        <v>0</v>
      </c>
      <c r="S47" s="44"/>
    </row>
    <row r="48" spans="2:19" ht="17.25" customHeight="1" x14ac:dyDescent="0.15">
      <c r="B48" s="12" t="s">
        <v>42</v>
      </c>
      <c r="C48" s="3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5"/>
      <c r="R48" s="43">
        <f>SUM(Décaissements[[#This Row],[Période 0]:[Période 12]])</f>
        <v>0</v>
      </c>
      <c r="S48" s="44"/>
    </row>
    <row r="49" spans="2:29" ht="17.25" customHeight="1" x14ac:dyDescent="0.15">
      <c r="B49" s="12" t="s">
        <v>26</v>
      </c>
      <c r="C49" s="3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5"/>
      <c r="R49" s="43">
        <f>SUM(Décaissements[[#This Row],[Période 0]:[Période 12]])</f>
        <v>0</v>
      </c>
      <c r="S49" s="44"/>
    </row>
    <row r="50" spans="2:29" ht="17.25" customHeight="1" x14ac:dyDescent="0.15">
      <c r="B50" s="12" t="s">
        <v>43</v>
      </c>
      <c r="C50" s="3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5"/>
      <c r="R50" s="43">
        <f>SUM(Décaissements[[#This Row],[Période 0]:[Période 12]])</f>
        <v>0</v>
      </c>
      <c r="S50" s="44"/>
    </row>
    <row r="51" spans="2:29" ht="17.25" customHeight="1" x14ac:dyDescent="0.15">
      <c r="B51" s="12" t="s">
        <v>44</v>
      </c>
      <c r="C51" s="3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38"/>
      <c r="R51" s="43">
        <f>SUM(Décaissements[[#This Row],[Période 0]:[Période 12]])</f>
        <v>0</v>
      </c>
      <c r="S51" s="44"/>
    </row>
    <row r="52" spans="2:29" ht="17.25" customHeight="1" x14ac:dyDescent="0.15">
      <c r="B52" s="12" t="s">
        <v>45</v>
      </c>
      <c r="C52" s="35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6"/>
      <c r="R52" s="43">
        <f>SUM(Décaissements[[#This Row],[Période 0]:[Période 12]])</f>
        <v>0</v>
      </c>
      <c r="S52" s="44"/>
    </row>
    <row r="53" spans="2:29" ht="17.25" customHeight="1" x14ac:dyDescent="0.15">
      <c r="B53" s="63" t="s">
        <v>4</v>
      </c>
      <c r="C53" s="25"/>
      <c r="D53" s="64">
        <f>SUBTOTAL(109,Décaissements[Période 0])</f>
        <v>0</v>
      </c>
      <c r="E53" s="65">
        <f>SUBTOTAL(109,Décaissements[Période 1])</f>
        <v>0</v>
      </c>
      <c r="F53" s="66">
        <f>SUBTOTAL(109,Décaissements[Période 2])</f>
        <v>0</v>
      </c>
      <c r="G53" s="66">
        <f>SUBTOTAL(109,Décaissements[Période 3])</f>
        <v>0</v>
      </c>
      <c r="H53" s="66">
        <f>SUBTOTAL(109,Décaissements[Période 4])</f>
        <v>0</v>
      </c>
      <c r="I53" s="66">
        <f>SUBTOTAL(109,Décaissements[Période 5])</f>
        <v>0</v>
      </c>
      <c r="J53" s="66">
        <f>SUBTOTAL(109,Décaissements[Période 6])</f>
        <v>0</v>
      </c>
      <c r="K53" s="66">
        <f>SUBTOTAL(109,Décaissements[Période 7])</f>
        <v>0</v>
      </c>
      <c r="L53" s="66">
        <f>SUBTOTAL(109,Décaissements[Période 8])</f>
        <v>0</v>
      </c>
      <c r="M53" s="66">
        <f>SUBTOTAL(109,Décaissements[Période 9])</f>
        <v>0</v>
      </c>
      <c r="N53" s="66">
        <f>SUBTOTAL(109,Décaissements[Période 10])</f>
        <v>0</v>
      </c>
      <c r="O53" s="66">
        <f>SUBTOTAL(109,Décaissements[Période 11])</f>
        <v>0</v>
      </c>
      <c r="P53" s="66">
        <f>SUBTOTAL(109,Décaissements[Période 12])</f>
        <v>0</v>
      </c>
      <c r="Q53" s="47"/>
      <c r="R53" s="66">
        <f>SUBTOTAL(109,Décaissements[Total])</f>
        <v>0</v>
      </c>
      <c r="S53" s="8"/>
    </row>
    <row r="54" spans="2:29" ht="17.25" customHeight="1" x14ac:dyDescent="0.1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</row>
    <row r="55" spans="2:29" ht="17.25" customHeight="1" x14ac:dyDescent="0.2">
      <c r="B55" s="14" t="s">
        <v>31</v>
      </c>
      <c r="C55" s="4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49"/>
      <c r="R55" s="8"/>
      <c r="S55" s="8"/>
    </row>
    <row r="56" spans="2:29" ht="17.25" customHeight="1" x14ac:dyDescent="0.15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2:29" ht="17.25" customHeight="1" x14ac:dyDescent="0.15">
      <c r="B57" s="12" t="s">
        <v>46</v>
      </c>
      <c r="C57" s="3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38"/>
      <c r="R57" s="43">
        <f>SUM(Décaissements2[[#This Row],[Période 0]:[Période 12]])</f>
        <v>0</v>
      </c>
      <c r="S57" s="44"/>
    </row>
    <row r="58" spans="2:29" ht="17.25" customHeight="1" x14ac:dyDescent="0.15">
      <c r="B58" s="12" t="s">
        <v>47</v>
      </c>
      <c r="C58" s="3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38"/>
      <c r="R58" s="43">
        <f>SUM(Décaissements2[[#This Row],[Période 0]:[Période 12]])</f>
        <v>0</v>
      </c>
      <c r="S58" s="44"/>
    </row>
    <row r="59" spans="2:29" ht="17.25" customHeight="1" x14ac:dyDescent="0.15">
      <c r="B59" s="12" t="s">
        <v>48</v>
      </c>
      <c r="C59" s="3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38"/>
      <c r="R59" s="43">
        <f>SUM(Décaissements2[[#This Row],[Période 0]:[Période 12]])</f>
        <v>0</v>
      </c>
      <c r="S59" s="44"/>
    </row>
    <row r="60" spans="2:29" ht="17.25" customHeight="1" x14ac:dyDescent="0.15">
      <c r="B60" s="12" t="s">
        <v>51</v>
      </c>
      <c r="C60" s="3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38"/>
      <c r="R60" s="43">
        <f>SUM(Décaissements2[[#This Row],[Période 0]:[Période 12]])</f>
        <v>0</v>
      </c>
      <c r="S60" s="44"/>
    </row>
    <row r="61" spans="2:29" ht="17.25" customHeight="1" x14ac:dyDescent="0.15">
      <c r="B61" s="12" t="s">
        <v>50</v>
      </c>
      <c r="C61" s="3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5"/>
      <c r="R61" s="43">
        <f>SUM(Décaissements2[[#This Row],[Période 0]:[Période 12]])</f>
        <v>0</v>
      </c>
      <c r="S61" s="44"/>
    </row>
    <row r="62" spans="2:29" s="1" customFormat="1" ht="17.25" customHeight="1" x14ac:dyDescent="0.15">
      <c r="B62" s="12" t="s">
        <v>52</v>
      </c>
      <c r="C62" s="3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38"/>
      <c r="R62" s="43">
        <f>SUM(Décaissements2[[#This Row],[Période 0]:[Période 12]])</f>
        <v>0</v>
      </c>
      <c r="S62" s="44"/>
    </row>
    <row r="63" spans="2:29" ht="17.25" customHeight="1" x14ac:dyDescent="0.15">
      <c r="B63" s="10" t="s">
        <v>4</v>
      </c>
      <c r="C63" s="31"/>
      <c r="D63" s="37">
        <f>SUBTOTAL(109,Décaissements2[Période 0])</f>
        <v>0</v>
      </c>
      <c r="E63" s="37">
        <f>SUBTOTAL(109,Décaissements2[Période 1])</f>
        <v>0</v>
      </c>
      <c r="F63" s="37">
        <f>SUBTOTAL(109,Décaissements2[Période 2])</f>
        <v>0</v>
      </c>
      <c r="G63" s="37">
        <f>SUBTOTAL(109,Décaissements2[Période 3])</f>
        <v>0</v>
      </c>
      <c r="H63" s="37">
        <f>SUBTOTAL(109,Décaissements2[Période 4])</f>
        <v>0</v>
      </c>
      <c r="I63" s="37">
        <f>SUBTOTAL(109,Décaissements2[Période 5])</f>
        <v>0</v>
      </c>
      <c r="J63" s="37">
        <f>SUBTOTAL(109,Décaissements2[Période 6])</f>
        <v>0</v>
      </c>
      <c r="K63" s="37">
        <f>SUBTOTAL(109,Décaissements2[Période 7])</f>
        <v>0</v>
      </c>
      <c r="L63" s="37">
        <f>SUBTOTAL(109,Décaissements2[Période 8])</f>
        <v>0</v>
      </c>
      <c r="M63" s="37">
        <f>SUBTOTAL(109,Décaissements2[Période 9])</f>
        <v>0</v>
      </c>
      <c r="N63" s="37">
        <f>SUBTOTAL(109,Décaissements2[Période 10])</f>
        <v>0</v>
      </c>
      <c r="O63" s="37">
        <f>SUBTOTAL(109,Décaissements2[Période 11])</f>
        <v>0</v>
      </c>
      <c r="P63" s="37">
        <f>SUBTOTAL(109,Décaissements2[Période 12])</f>
        <v>0</v>
      </c>
      <c r="Q63" s="38"/>
      <c r="R63" s="37">
        <f>SUBTOTAL(109,Décaissements2[Total])</f>
        <v>0</v>
      </c>
      <c r="S63" s="50"/>
    </row>
    <row r="64" spans="2:29" ht="17.25" customHeight="1" thickBot="1" x14ac:dyDescent="0.2">
      <c r="B64" s="11" t="s">
        <v>5</v>
      </c>
      <c r="C64" s="39"/>
      <c r="D64" s="27">
        <f>SUM(Décaissements[Période 0],Décaissements2[Période 0])</f>
        <v>0</v>
      </c>
      <c r="E64" s="27">
        <f>SUM(Décaissements[Période 1],Décaissements2[Période 1])</f>
        <v>0</v>
      </c>
      <c r="F64" s="27">
        <f>SUM(Décaissements[Période 2],Décaissements2[Période 2])</f>
        <v>0</v>
      </c>
      <c r="G64" s="28">
        <f>SUM(Décaissements[Période 3],Décaissements2[Période 3])</f>
        <v>0</v>
      </c>
      <c r="H64" s="27">
        <f>SUM(Décaissements[Période 4],Décaissements2[Période 4])</f>
        <v>0</v>
      </c>
      <c r="I64" s="28">
        <f>SUM(Décaissements[Période 5],Décaissements2[Période 5])</f>
        <v>0</v>
      </c>
      <c r="J64" s="26">
        <f>SUM(Décaissements[Période 6],Décaissements2[Période 6])</f>
        <v>0</v>
      </c>
      <c r="K64" s="26">
        <f>SUM(Décaissements[Période 7],Décaissements2[Période 7])</f>
        <v>0</v>
      </c>
      <c r="L64" s="26">
        <f>SUM(Décaissements[Période 8],Décaissements2[Période 8])</f>
        <v>0</v>
      </c>
      <c r="M64" s="26">
        <f>SUM(Décaissements[Période 9],Décaissements2[Période 9])</f>
        <v>0</v>
      </c>
      <c r="N64" s="26">
        <f>SUM(Décaissements[Période 10],Décaissements2[Période 10])</f>
        <v>0</v>
      </c>
      <c r="O64" s="26">
        <f>SUM(Décaissements[Période 11],Décaissements2[Période 11])</f>
        <v>0</v>
      </c>
      <c r="P64" s="26">
        <f>SUM(Décaissements[Période 12],Décaissements2[Période 12])</f>
        <v>0</v>
      </c>
      <c r="Q64" s="51"/>
      <c r="R64" s="26">
        <f>SUM(Décaissements[Total],Décaissements2[Total])</f>
        <v>0</v>
      </c>
      <c r="S64" s="52"/>
      <c r="AC64" s="2"/>
    </row>
    <row r="65" spans="2:29" ht="17.25" customHeight="1" thickBot="1" x14ac:dyDescent="0.2">
      <c r="B65" s="54" t="s">
        <v>3</v>
      </c>
      <c r="C65" s="55"/>
      <c r="D65" s="56">
        <f t="shared" ref="D65:P65" si="1">D18-D64</f>
        <v>100</v>
      </c>
      <c r="E65" s="56">
        <f t="shared" si="1"/>
        <v>100</v>
      </c>
      <c r="F65" s="56">
        <f t="shared" si="1"/>
        <v>100</v>
      </c>
      <c r="G65" s="56">
        <f t="shared" si="1"/>
        <v>100</v>
      </c>
      <c r="H65" s="56">
        <f t="shared" si="1"/>
        <v>100</v>
      </c>
      <c r="I65" s="56">
        <f t="shared" si="1"/>
        <v>100</v>
      </c>
      <c r="J65" s="56">
        <f t="shared" si="1"/>
        <v>100</v>
      </c>
      <c r="K65" s="57">
        <f t="shared" si="1"/>
        <v>100</v>
      </c>
      <c r="L65" s="58">
        <f t="shared" si="1"/>
        <v>100</v>
      </c>
      <c r="M65" s="56">
        <f t="shared" si="1"/>
        <v>100</v>
      </c>
      <c r="N65" s="56">
        <f t="shared" si="1"/>
        <v>100</v>
      </c>
      <c r="O65" s="56">
        <f t="shared" si="1"/>
        <v>100</v>
      </c>
      <c r="P65" s="56">
        <f t="shared" si="1"/>
        <v>100</v>
      </c>
      <c r="Q65" s="59"/>
      <c r="R65" s="56">
        <f>R18-R64</f>
        <v>100</v>
      </c>
      <c r="S65" s="52"/>
      <c r="AC65" s="2"/>
    </row>
  </sheetData>
  <mergeCells count="2">
    <mergeCell ref="B19:S19"/>
    <mergeCell ref="B54:S54"/>
  </mergeCells>
  <conditionalFormatting sqref="E5:P5">
    <cfRule type="expression" dxfId="3" priority="2">
      <formula>E5&lt;0</formula>
    </cfRule>
  </conditionalFormatting>
  <conditionalFormatting sqref="E18:P18">
    <cfRule type="expression" dxfId="2" priority="13">
      <formula>E18&lt;0</formula>
    </cfRule>
  </conditionalFormatting>
  <conditionalFormatting sqref="E53:P53">
    <cfRule type="expression" dxfId="1" priority="11">
      <formula>E53&lt;0</formula>
    </cfRule>
  </conditionalFormatting>
  <conditionalFormatting sqref="E64:P65">
    <cfRule type="expression" dxfId="0" priority="5">
      <formula>E64&lt;0</formula>
    </cfRule>
  </conditionalFormatting>
  <printOptions horizontalCentered="1" verticalCentered="1"/>
  <pageMargins left="0.5" right="0.5" top="0.5" bottom="0.5" header="0.3" footer="0.3"/>
  <pageSetup scale="46" orientation="landscape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0B07FC3A-6DE2-4021-BCD7-4A3F459942A3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D5:P5</xm:sqref>
        </x14:conditionalFormatting>
        <x14:conditionalFormatting xmlns:xm="http://schemas.microsoft.com/office/excel/2006/main">
          <x14:cfRule type="iconSet" priority="12" id="{E77D3E60-00C2-4BC7-BEFD-0E254314E324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D53:P53</xm:sqref>
        </x14:conditionalFormatting>
        <x14:conditionalFormatting xmlns:xm="http://schemas.microsoft.com/office/excel/2006/main">
          <x14:cfRule type="iconSet" priority="9" id="{08ACB8C7-C756-40C5-82E8-C0F73A134BDD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D64:P64</xm:sqref>
        </x14:conditionalFormatting>
        <x14:conditionalFormatting xmlns:xm="http://schemas.microsoft.com/office/excel/2006/main">
          <x14:cfRule type="iconSet" priority="6" id="{56EA2842-33D9-4E93-868B-0EC136BD0595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D65:P65</xm:sqref>
        </x14:conditionalFormatting>
        <x14:conditionalFormatting xmlns:xm="http://schemas.microsoft.com/office/excel/2006/main">
          <x14:cfRule type="iconSet" priority="22" id="{3C1E0335-68B6-4E32-9520-0CC0127E0E62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D18:R18</xm:sqref>
        </x14:conditionalFormatting>
        <x14:conditionalFormatting xmlns:xm="http://schemas.microsoft.com/office/excel/2006/main">
          <x14:cfRule type="iconSet" priority="21" id="{2A825BFE-E693-4238-8389-5BCCFE76FDDD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Q5</xm:sqref>
        </x14:conditionalFormatting>
        <x14:conditionalFormatting xmlns:xm="http://schemas.microsoft.com/office/excel/2006/main">
          <x14:cfRule type="iconSet" priority="1" id="{9B40AF20-E6C9-4452-86F7-411B2D5DF52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R5</xm:sqref>
        </x14:conditionalFormatting>
        <x14:conditionalFormatting xmlns:xm="http://schemas.microsoft.com/office/excel/2006/main">
          <x14:cfRule type="iconSet" priority="10" id="{2C9733B6-8BB8-48AE-B530-12B2B81C29F3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R53</xm:sqref>
        </x14:conditionalFormatting>
        <x14:conditionalFormatting xmlns:xm="http://schemas.microsoft.com/office/excel/2006/main">
          <x14:cfRule type="iconSet" priority="7" id="{C316CFDA-6A23-4F78-9F93-87D473278DBC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R64</xm:sqref>
        </x14:conditionalFormatting>
        <x14:conditionalFormatting xmlns:xm="http://schemas.microsoft.com/office/excel/2006/main">
          <x14:cfRule type="iconSet" priority="4" id="{3CF545B1-1300-4C78-981A-AF420B266CD5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R65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00000000-0003-0000-0000-000000000000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'Tableau de trésorerie - 2024'!D65:P65</xm:f>
              <xm:sqref>S65</xm:sqref>
            </x14:sparkline>
            <x14:sparkline>
              <xm:f>'Tableau de trésorerie - 2024'!D18:P18</xm:f>
              <xm:sqref>S18</xm:sqref>
            </x14:sparkline>
            <x14:sparkline>
              <xm:f>'Tableau de trésorerie - 2024'!D63:P63</xm:f>
              <xm:sqref>S63</xm:sqref>
            </x14:sparkline>
            <x14:sparkline>
              <xm:f>'Tableau de trésorerie - 2024'!D64:P64</xm:f>
              <xm:sqref>S64</xm:sqref>
            </x14:sparkline>
            <x14:sparkline>
              <xm:f>'Tableau de trésorerie - 2024'!D53:P53</xm:f>
              <xm:sqref>S53</xm:sqref>
            </x14:sparkline>
            <x14:sparkline>
              <xm:f>'Tableau de trésorerie - 2024'!D5:P5</xm:f>
              <xm:sqref>S5</xm:sqref>
            </x14:sparkline>
            <x14:sparkline>
              <xm:f>'Tableau de trésorerie - 2024'!D17:P17</xm:f>
              <xm:sqref>S17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9924D1ECC420D47A2456556BC94F7370400BDF4491DEA4973499845289601F88B9F" ma:contentTypeVersion="55" ma:contentTypeDescription="Create a new document." ma:contentTypeScope="" ma:versionID="41eb558a2b826e6e4f9defd990175bec">
  <xsd:schema xmlns:xsd="http://www.w3.org/2001/XMLSchema" xmlns:xs="http://www.w3.org/2001/XMLSchema" xmlns:p="http://schemas.microsoft.com/office/2006/metadata/properties" xmlns:ns2="6d93d202-47fc-4405-873a-cab67cc5f1b2" xmlns:ns3="64acb2c5-0a2b-4bda-bd34-58e36cbb80d2" targetNamespace="http://schemas.microsoft.com/office/2006/metadata/properties" ma:root="true" ma:fieldsID="19deea0185cf7bc57eee9b90b1ba2ace" ns2:_="" ns3:_="">
    <xsd:import namespace="6d93d202-47fc-4405-873a-cab67cc5f1b2"/>
    <xsd:import namespace="64acb2c5-0a2b-4bda-bd34-58e36cbb80d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3d202-47fc-4405-873a-cab67cc5f1b2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dc79c007-7f28-4db9-9ba1-525d19a3279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80C6DD30-196A-4C6B-B1BF-A43F3B8ACD4F}" ma:internalName="CSXSubmissionMarket" ma:readOnly="false" ma:showField="MarketName" ma:web="6d93d202-47fc-4405-873a-cab67cc5f1b2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bb16b974-ed24-4278-8820-8e232d38904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7E2D4CA2-442A-4FDA-AA57-71B8C7B2C53C}" ma:internalName="InProjectListLookup" ma:readOnly="true" ma:showField="InProjectLis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fd9a49dc-3dbf-4047-b62d-1d587abe7b40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7E2D4CA2-442A-4FDA-AA57-71B8C7B2C53C}" ma:internalName="LastCompleteVersionLookup" ma:readOnly="true" ma:showField="LastComplete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7E2D4CA2-442A-4FDA-AA57-71B8C7B2C53C}" ma:internalName="LastPreviewErrorLookup" ma:readOnly="true" ma:showField="LastPreview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7E2D4CA2-442A-4FDA-AA57-71B8C7B2C53C}" ma:internalName="LastPreviewResultLookup" ma:readOnly="true" ma:showField="LastPreview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7E2D4CA2-442A-4FDA-AA57-71B8C7B2C53C}" ma:internalName="LastPreviewAttemptDateLookup" ma:readOnly="true" ma:showField="LastPreview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7E2D4CA2-442A-4FDA-AA57-71B8C7B2C53C}" ma:internalName="LastPreviewedByLookup" ma:readOnly="true" ma:showField="LastPreview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7E2D4CA2-442A-4FDA-AA57-71B8C7B2C53C}" ma:internalName="LastPreviewTimeLookup" ma:readOnly="true" ma:showField="LastPreview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7E2D4CA2-442A-4FDA-AA57-71B8C7B2C53C}" ma:internalName="LastPreviewVersionLookup" ma:readOnly="true" ma:showField="LastPreview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7E2D4CA2-442A-4FDA-AA57-71B8C7B2C53C}" ma:internalName="LastPublishErrorLookup" ma:readOnly="true" ma:showField="LastPublish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7E2D4CA2-442A-4FDA-AA57-71B8C7B2C53C}" ma:internalName="LastPublishResultLookup" ma:readOnly="true" ma:showField="LastPublish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7E2D4CA2-442A-4FDA-AA57-71B8C7B2C53C}" ma:internalName="LastPublishAttemptDateLookup" ma:readOnly="true" ma:showField="LastPublish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7E2D4CA2-442A-4FDA-AA57-71B8C7B2C53C}" ma:internalName="LastPublishedByLookup" ma:readOnly="true" ma:showField="LastPublish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7E2D4CA2-442A-4FDA-AA57-71B8C7B2C53C}" ma:internalName="LastPublishTimeLookup" ma:readOnly="true" ma:showField="LastPublish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7E2D4CA2-442A-4FDA-AA57-71B8C7B2C53C}" ma:internalName="LastPublishVersionLookup" ma:readOnly="true" ma:showField="LastPublish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4CDE398E-75A7-4993-8C61-2BFD31F64754}" ma:internalName="LocLastLocAttemptVersionLookup" ma:readOnly="false" ma:showField="LastLocAttemptVersion" ma:web="6d93d202-47fc-4405-873a-cab67cc5f1b2">
      <xsd:simpleType>
        <xsd:restriction base="dms:Lookup"/>
      </xsd:simpleType>
    </xsd:element>
    <xsd:element name="LocLastLocAttemptVersionTypeLookup" ma:index="72" nillable="true" ma:displayName="Loc Last Loc Attempt Version Type" ma:default="" ma:list="{4CDE398E-75A7-4993-8C61-2BFD31F64754}" ma:internalName="LocLastLocAttemptVersionTypeLookup" ma:readOnly="true" ma:showField="LastLocAttemptVersionType" ma:web="6d93d202-47fc-4405-873a-cab67cc5f1b2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4CDE398E-75A7-4993-8C61-2BFD31F64754}" ma:internalName="LocNewPublishedVersionLookup" ma:readOnly="true" ma:showField="NewPublishedVersion" ma:web="6d93d202-47fc-4405-873a-cab67cc5f1b2">
      <xsd:simpleType>
        <xsd:restriction base="dms:Lookup"/>
      </xsd:simpleType>
    </xsd:element>
    <xsd:element name="LocOverallHandbackStatusLookup" ma:index="76" nillable="true" ma:displayName="Loc Overall Handback Status" ma:default="" ma:list="{4CDE398E-75A7-4993-8C61-2BFD31F64754}" ma:internalName="LocOverallHandbackStatusLookup" ma:readOnly="true" ma:showField="OverallHandbackStatus" ma:web="6d93d202-47fc-4405-873a-cab67cc5f1b2">
      <xsd:simpleType>
        <xsd:restriction base="dms:Lookup"/>
      </xsd:simpleType>
    </xsd:element>
    <xsd:element name="LocOverallLocStatusLookup" ma:index="77" nillable="true" ma:displayName="Loc Overall Localize Status" ma:default="" ma:list="{4CDE398E-75A7-4993-8C61-2BFD31F64754}" ma:internalName="LocOverallLocStatusLookup" ma:readOnly="true" ma:showField="OverallLocStatus" ma:web="6d93d202-47fc-4405-873a-cab67cc5f1b2">
      <xsd:simpleType>
        <xsd:restriction base="dms:Lookup"/>
      </xsd:simpleType>
    </xsd:element>
    <xsd:element name="LocOverallPreviewStatusLookup" ma:index="78" nillable="true" ma:displayName="Loc Overall Preview Status" ma:default="" ma:list="{4CDE398E-75A7-4993-8C61-2BFD31F64754}" ma:internalName="LocOverallPreviewStatusLookup" ma:readOnly="true" ma:showField="OverallPreviewStatus" ma:web="6d93d202-47fc-4405-873a-cab67cc5f1b2">
      <xsd:simpleType>
        <xsd:restriction base="dms:Lookup"/>
      </xsd:simpleType>
    </xsd:element>
    <xsd:element name="LocOverallPublishStatusLookup" ma:index="79" nillable="true" ma:displayName="Loc Overall Publish Status" ma:default="" ma:list="{4CDE398E-75A7-4993-8C61-2BFD31F64754}" ma:internalName="LocOverallPublishStatusLookup" ma:readOnly="true" ma:showField="OverallPublishStatus" ma:web="6d93d202-47fc-4405-873a-cab67cc5f1b2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4CDE398E-75A7-4993-8C61-2BFD31F64754}" ma:internalName="LocProcessedForHandoffsLookup" ma:readOnly="true" ma:showField="ProcessedForHandoffs" ma:web="6d93d202-47fc-4405-873a-cab67cc5f1b2">
      <xsd:simpleType>
        <xsd:restriction base="dms:Lookup"/>
      </xsd:simpleType>
    </xsd:element>
    <xsd:element name="LocProcessedForMarketsLookup" ma:index="82" nillable="true" ma:displayName="Loc Processed For Markets" ma:default="" ma:list="{4CDE398E-75A7-4993-8C61-2BFD31F64754}" ma:internalName="LocProcessedForMarketsLookup" ma:readOnly="true" ma:showField="ProcessedForMarkets" ma:web="6d93d202-47fc-4405-873a-cab67cc5f1b2">
      <xsd:simpleType>
        <xsd:restriction base="dms:Lookup"/>
      </xsd:simpleType>
    </xsd:element>
    <xsd:element name="LocPublishedDependentAssetsLookup" ma:index="83" nillable="true" ma:displayName="Loc Published Dependent Assets" ma:default="" ma:list="{4CDE398E-75A7-4993-8C61-2BFD31F64754}" ma:internalName="LocPublishedDependentAssetsLookup" ma:readOnly="true" ma:showField="PublishedDependentAssets" ma:web="6d93d202-47fc-4405-873a-cab67cc5f1b2">
      <xsd:simpleType>
        <xsd:restriction base="dms:Lookup"/>
      </xsd:simpleType>
    </xsd:element>
    <xsd:element name="LocPublishedLinkedAssetsLookup" ma:index="84" nillable="true" ma:displayName="Loc Published Linked Assets" ma:default="" ma:list="{4CDE398E-75A7-4993-8C61-2BFD31F64754}" ma:internalName="LocPublishedLinkedAssetsLookup" ma:readOnly="true" ma:showField="PublishedLinkedAssets" ma:web="6d93d202-47fc-4405-873a-cab67cc5f1b2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db560eb5-700a-4f94-8fda-b57de4261f12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80C6DD30-196A-4C6B-B1BF-A43F3B8ACD4F}" ma:internalName="Markets" ma:readOnly="false" ma:showField="MarketNa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7E2D4CA2-442A-4FDA-AA57-71B8C7B2C53C}" ma:internalName="NumOfRatingsLookup" ma:readOnly="true" ma:showField="NumOfRating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7E2D4CA2-442A-4FDA-AA57-71B8C7B2C53C}" ma:internalName="PublishStatusLookup" ma:readOnly="false" ma:showField="PublishStatu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6e3f7319-fb8f-4449-8902-000ab73a8566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11d213f5-ec09-44b6-a8be-9da225be7a8d}" ma:internalName="TaxCatchAll" ma:showField="CatchAllData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11d213f5-ec09-44b6-a8be-9da225be7a8d}" ma:internalName="TaxCatchAllLabel" ma:readOnly="true" ma:showField="CatchAllDataLabel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cb2c5-0a2b-4bda-bd34-58e36cbb80d2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6d93d202-47fc-4405-873a-cab67cc5f1b2" xsi:nil="true"/>
    <AssetExpire xmlns="6d93d202-47fc-4405-873a-cab67cc5f1b2">2029-01-01T08:00:00+00:00</AssetExpire>
    <CampaignTagsTaxHTField0 xmlns="6d93d202-47fc-4405-873a-cab67cc5f1b2">
      <Terms xmlns="http://schemas.microsoft.com/office/infopath/2007/PartnerControls"/>
    </CampaignTagsTaxHTField0>
    <IntlLangReviewDate xmlns="6d93d202-47fc-4405-873a-cab67cc5f1b2" xsi:nil="true"/>
    <TPFriendlyName xmlns="6d93d202-47fc-4405-873a-cab67cc5f1b2" xsi:nil="true"/>
    <IntlLangReview xmlns="6d93d202-47fc-4405-873a-cab67cc5f1b2">false</IntlLangReview>
    <LocLastLocAttemptVersionLookup xmlns="6d93d202-47fc-4405-873a-cab67cc5f1b2">848662</LocLastLocAttemptVersionLookup>
    <PolicheckWords xmlns="6d93d202-47fc-4405-873a-cab67cc5f1b2" xsi:nil="true"/>
    <SubmitterId xmlns="6d93d202-47fc-4405-873a-cab67cc5f1b2" xsi:nil="true"/>
    <AcquiredFrom xmlns="6d93d202-47fc-4405-873a-cab67cc5f1b2">Internal MS</AcquiredFrom>
    <EditorialStatus xmlns="6d93d202-47fc-4405-873a-cab67cc5f1b2">Complete</EditorialStatus>
    <Markets xmlns="6d93d202-47fc-4405-873a-cab67cc5f1b2"/>
    <OriginAsset xmlns="6d93d202-47fc-4405-873a-cab67cc5f1b2" xsi:nil="true"/>
    <AssetStart xmlns="6d93d202-47fc-4405-873a-cab67cc5f1b2">2012-07-27T02:37:00+00:00</AssetStart>
    <FriendlyTitle xmlns="6d93d202-47fc-4405-873a-cab67cc5f1b2" xsi:nil="true"/>
    <MarketSpecific xmlns="6d93d202-47fc-4405-873a-cab67cc5f1b2">false</MarketSpecific>
    <TPNamespace xmlns="6d93d202-47fc-4405-873a-cab67cc5f1b2" xsi:nil="true"/>
    <PublishStatusLookup xmlns="6d93d202-47fc-4405-873a-cab67cc5f1b2">
      <Value>497407</Value>
    </PublishStatusLookup>
    <APAuthor xmlns="6d93d202-47fc-4405-873a-cab67cc5f1b2">
      <UserInfo>
        <DisplayName>REDMOND\v-sa</DisplayName>
        <AccountId>2467</AccountId>
        <AccountType/>
      </UserInfo>
    </APAuthor>
    <TPCommandLine xmlns="6d93d202-47fc-4405-873a-cab67cc5f1b2" xsi:nil="true"/>
    <IntlLangReviewer xmlns="6d93d202-47fc-4405-873a-cab67cc5f1b2" xsi:nil="true"/>
    <OpenTemplate xmlns="6d93d202-47fc-4405-873a-cab67cc5f1b2">true</OpenTemplate>
    <CSXSubmissionDate xmlns="6d93d202-47fc-4405-873a-cab67cc5f1b2" xsi:nil="true"/>
    <TaxCatchAll xmlns="6d93d202-47fc-4405-873a-cab67cc5f1b2"/>
    <Manager xmlns="6d93d202-47fc-4405-873a-cab67cc5f1b2" xsi:nil="true"/>
    <NumericId xmlns="6d93d202-47fc-4405-873a-cab67cc5f1b2" xsi:nil="true"/>
    <ParentAssetId xmlns="6d93d202-47fc-4405-873a-cab67cc5f1b2" xsi:nil="true"/>
    <OriginalSourceMarket xmlns="6d93d202-47fc-4405-873a-cab67cc5f1b2">english</OriginalSourceMarket>
    <ApprovalStatus xmlns="6d93d202-47fc-4405-873a-cab67cc5f1b2">InProgress</ApprovalStatus>
    <TPComponent xmlns="6d93d202-47fc-4405-873a-cab67cc5f1b2" xsi:nil="true"/>
    <EditorialTags xmlns="6d93d202-47fc-4405-873a-cab67cc5f1b2" xsi:nil="true"/>
    <TPExecutable xmlns="6d93d202-47fc-4405-873a-cab67cc5f1b2" xsi:nil="true"/>
    <TPLaunchHelpLink xmlns="6d93d202-47fc-4405-873a-cab67cc5f1b2" xsi:nil="true"/>
    <LocComments xmlns="6d93d202-47fc-4405-873a-cab67cc5f1b2" xsi:nil="true"/>
    <LocRecommendedHandoff xmlns="6d93d202-47fc-4405-873a-cab67cc5f1b2" xsi:nil="true"/>
    <SourceTitle xmlns="6d93d202-47fc-4405-873a-cab67cc5f1b2" xsi:nil="true"/>
    <CSXUpdate xmlns="6d93d202-47fc-4405-873a-cab67cc5f1b2">false</CSXUpdate>
    <IntlLocPriority xmlns="6d93d202-47fc-4405-873a-cab67cc5f1b2" xsi:nil="true"/>
    <UAProjectedTotalWords xmlns="6d93d202-47fc-4405-873a-cab67cc5f1b2" xsi:nil="true"/>
    <AssetType xmlns="6d93d202-47fc-4405-873a-cab67cc5f1b2">TP</AssetType>
    <MachineTranslated xmlns="6d93d202-47fc-4405-873a-cab67cc5f1b2">false</MachineTranslated>
    <OutputCachingOn xmlns="6d93d202-47fc-4405-873a-cab67cc5f1b2">false</OutputCachingOn>
    <TemplateStatus xmlns="6d93d202-47fc-4405-873a-cab67cc5f1b2">Complete</TemplateStatus>
    <IsSearchable xmlns="6d93d202-47fc-4405-873a-cab67cc5f1b2">true</IsSearchable>
    <ContentItem xmlns="6d93d202-47fc-4405-873a-cab67cc5f1b2" xsi:nil="true"/>
    <HandoffToMSDN xmlns="6d93d202-47fc-4405-873a-cab67cc5f1b2" xsi:nil="true"/>
    <ShowIn xmlns="6d93d202-47fc-4405-873a-cab67cc5f1b2">Show everywhere</ShowIn>
    <ThumbnailAssetId xmlns="6d93d202-47fc-4405-873a-cab67cc5f1b2" xsi:nil="true"/>
    <UALocComments xmlns="6d93d202-47fc-4405-873a-cab67cc5f1b2" xsi:nil="true"/>
    <UALocRecommendation xmlns="6d93d202-47fc-4405-873a-cab67cc5f1b2">Localize</UALocRecommendation>
    <LastModifiedDateTime xmlns="6d93d202-47fc-4405-873a-cab67cc5f1b2" xsi:nil="true"/>
    <LegacyData xmlns="6d93d202-47fc-4405-873a-cab67cc5f1b2" xsi:nil="true"/>
    <LocManualTestRequired xmlns="6d93d202-47fc-4405-873a-cab67cc5f1b2">false</LocManualTestRequired>
    <LocMarketGroupTiers2 xmlns="6d93d202-47fc-4405-873a-cab67cc5f1b2" xsi:nil="true"/>
    <ClipArtFilename xmlns="6d93d202-47fc-4405-873a-cab67cc5f1b2" xsi:nil="true"/>
    <TPApplication xmlns="6d93d202-47fc-4405-873a-cab67cc5f1b2" xsi:nil="true"/>
    <CSXHash xmlns="6d93d202-47fc-4405-873a-cab67cc5f1b2" xsi:nil="true"/>
    <DirectSourceMarket xmlns="6d93d202-47fc-4405-873a-cab67cc5f1b2">english</DirectSourceMarket>
    <PrimaryImageGen xmlns="6d93d202-47fc-4405-873a-cab67cc5f1b2">true</PrimaryImageGen>
    <PlannedPubDate xmlns="6d93d202-47fc-4405-873a-cab67cc5f1b2" xsi:nil="true"/>
    <CSXSubmissionMarket xmlns="6d93d202-47fc-4405-873a-cab67cc5f1b2" xsi:nil="true"/>
    <Downloads xmlns="6d93d202-47fc-4405-873a-cab67cc5f1b2">0</Downloads>
    <ArtSampleDocs xmlns="6d93d202-47fc-4405-873a-cab67cc5f1b2" xsi:nil="true"/>
    <TrustLevel xmlns="6d93d202-47fc-4405-873a-cab67cc5f1b2">1 Microsoft Managed Content</TrustLevel>
    <BlockPublish xmlns="6d93d202-47fc-4405-873a-cab67cc5f1b2">false</BlockPublish>
    <TPLaunchHelpLinkType xmlns="6d93d202-47fc-4405-873a-cab67cc5f1b2">Template</TPLaunchHelpLinkType>
    <LocalizationTagsTaxHTField0 xmlns="6d93d202-47fc-4405-873a-cab67cc5f1b2">
      <Terms xmlns="http://schemas.microsoft.com/office/infopath/2007/PartnerControls"/>
    </LocalizationTagsTaxHTField0>
    <BusinessGroup xmlns="6d93d202-47fc-4405-873a-cab67cc5f1b2" xsi:nil="true"/>
    <Providers xmlns="6d93d202-47fc-4405-873a-cab67cc5f1b2" xsi:nil="true"/>
    <TemplateTemplateType xmlns="6d93d202-47fc-4405-873a-cab67cc5f1b2">Excel 2007 Default</TemplateTemplateType>
    <TimesCloned xmlns="6d93d202-47fc-4405-873a-cab67cc5f1b2" xsi:nil="true"/>
    <TPAppVersion xmlns="6d93d202-47fc-4405-873a-cab67cc5f1b2" xsi:nil="true"/>
    <VoteCount xmlns="6d93d202-47fc-4405-873a-cab67cc5f1b2" xsi:nil="true"/>
    <AverageRating xmlns="6d93d202-47fc-4405-873a-cab67cc5f1b2" xsi:nil="true"/>
    <FeatureTagsTaxHTField0 xmlns="6d93d202-47fc-4405-873a-cab67cc5f1b2">
      <Terms xmlns="http://schemas.microsoft.com/office/infopath/2007/PartnerControls"/>
    </FeatureTagsTaxHTField0>
    <Provider xmlns="6d93d202-47fc-4405-873a-cab67cc5f1b2" xsi:nil="true"/>
    <UACurrentWords xmlns="6d93d202-47fc-4405-873a-cab67cc5f1b2" xsi:nil="true"/>
    <AssetId xmlns="6d93d202-47fc-4405-873a-cab67cc5f1b2">TP103107636</AssetId>
    <TPClientViewer xmlns="6d93d202-47fc-4405-873a-cab67cc5f1b2" xsi:nil="true"/>
    <DSATActionTaken xmlns="6d93d202-47fc-4405-873a-cab67cc5f1b2" xsi:nil="true"/>
    <APEditor xmlns="6d93d202-47fc-4405-873a-cab67cc5f1b2">
      <UserInfo>
        <DisplayName/>
        <AccountId xsi:nil="true"/>
        <AccountType/>
      </UserInfo>
    </APEditor>
    <TPInstallLocation xmlns="6d93d202-47fc-4405-873a-cab67cc5f1b2" xsi:nil="true"/>
    <OOCacheId xmlns="6d93d202-47fc-4405-873a-cab67cc5f1b2" xsi:nil="true"/>
    <IsDeleted xmlns="6d93d202-47fc-4405-873a-cab67cc5f1b2">false</IsDeleted>
    <PublishTargets xmlns="6d93d202-47fc-4405-873a-cab67cc5f1b2">OfficeOnlineVNext</PublishTargets>
    <ApprovalLog xmlns="6d93d202-47fc-4405-873a-cab67cc5f1b2" xsi:nil="true"/>
    <BugNumber xmlns="6d93d202-47fc-4405-873a-cab67cc5f1b2" xsi:nil="true"/>
    <CrawlForDependencies xmlns="6d93d202-47fc-4405-873a-cab67cc5f1b2">false</CrawlForDependencies>
    <InternalTagsTaxHTField0 xmlns="6d93d202-47fc-4405-873a-cab67cc5f1b2">
      <Terms xmlns="http://schemas.microsoft.com/office/infopath/2007/PartnerControls"/>
    </InternalTagsTaxHTField0>
    <LastHandOff xmlns="6d93d202-47fc-4405-873a-cab67cc5f1b2" xsi:nil="true"/>
    <Milestone xmlns="6d93d202-47fc-4405-873a-cab67cc5f1b2" xsi:nil="true"/>
    <OriginalRelease xmlns="6d93d202-47fc-4405-873a-cab67cc5f1b2">15</OriginalRelease>
    <RecommendationsModifier xmlns="6d93d202-47fc-4405-873a-cab67cc5f1b2" xsi:nil="true"/>
    <ScenarioTagsTaxHTField0 xmlns="6d93d202-47fc-4405-873a-cab67cc5f1b2">
      <Terms xmlns="http://schemas.microsoft.com/office/infopath/2007/PartnerControls"/>
    </ScenarioTagsTaxHTField0>
    <UANotes xmlns="6d93d202-47fc-4405-873a-cab67cc5f1b2" xsi:nil="true"/>
    <Component xmlns="64acb2c5-0a2b-4bda-bd34-58e36cbb80d2" xsi:nil="true"/>
    <Description0 xmlns="64acb2c5-0a2b-4bda-bd34-58e36cbb80d2" xsi:nil="true"/>
  </documentManagement>
</p:properties>
</file>

<file path=customXml/itemProps1.xml><?xml version="1.0" encoding="utf-8"?>
<ds:datastoreItem xmlns:ds="http://schemas.openxmlformats.org/officeDocument/2006/customXml" ds:itemID="{484A6592-B3DF-4E49-A978-FDD19C943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35AF9F-C9C3-4412-AD1B-B85EE933D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3d202-47fc-4405-873a-cab67cc5f1b2"/>
    <ds:schemaRef ds:uri="64acb2c5-0a2b-4bda-bd34-58e36cbb8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3E0B03-3C0B-4CFD-B845-625A9F95FDA1}">
  <ds:schemaRefs>
    <ds:schemaRef ds:uri="http://schemas.microsoft.com/office/2006/metadata/properties"/>
    <ds:schemaRef ds:uri="http://schemas.microsoft.com/office/infopath/2007/PartnerControls"/>
    <ds:schemaRef ds:uri="6d93d202-47fc-4405-873a-cab67cc5f1b2"/>
    <ds:schemaRef ds:uri="64acb2c5-0a2b-4bda-bd34-58e36cbb80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Mooncard</vt:lpstr>
      <vt:lpstr>Tableau de trésorerie - 2024</vt:lpstr>
      <vt:lpstr>Débutexercicecomptable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2012-07-26T18:07:35Z</dcterms:created>
  <dcterms:modified xsi:type="dcterms:W3CDTF">2024-09-23T13:49:33Z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0x01010069924D1ECC420D47A2456556BC94F7370400BDF4491DEA4973499845289601F88B9F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</Properties>
</file>